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autoCompressPictures="0"/>
  <mc:AlternateContent xmlns:mc="http://schemas.openxmlformats.org/markup-compatibility/2006">
    <mc:Choice Requires="x15">
      <x15ac:absPath xmlns:x15ac="http://schemas.microsoft.com/office/spreadsheetml/2010/11/ac" url="\\vfile.webcraft.ch\Webcraft\Supermagnete\shop_documents\Material_Compliance\CMRT\"/>
    </mc:Choice>
  </mc:AlternateContent>
  <xr:revisionPtr revIDLastSave="0" documentId="13_ncr:1_{DB10D4B2-0944-4CD9-87C3-25A59260EF07}" xr6:coauthVersionLast="36" xr6:coauthVersionMax="36"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05" yWindow="-105" windowWidth="23250" windowHeight="1257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workbook>
</file>

<file path=xl/calcChain.xml><?xml version="1.0" encoding="utf-8"?>
<calcChain xmlns="http://schemas.openxmlformats.org/spreadsheetml/2006/main">
  <c r="B75" i="5" l="1"/>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5" i="5" s="1"/>
  <c r="C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75" i="5"/>
  <c r="E75" i="5"/>
  <c r="X75" i="5" s="1"/>
  <c r="V76" i="5"/>
  <c r="E76" i="5"/>
  <c r="X76" i="5" s="1"/>
  <c r="V77" i="5"/>
  <c r="E77" i="5"/>
  <c r="X77" i="5" s="1"/>
  <c r="V78" i="5"/>
  <c r="E78" i="5"/>
  <c r="X78" i="5" s="1"/>
  <c r="V79" i="5"/>
  <c r="E79" i="5"/>
  <c r="X79" i="5" s="1"/>
  <c r="V80" i="5"/>
  <c r="E80" i="5"/>
  <c r="X80" i="5" s="1"/>
  <c r="V81" i="5"/>
  <c r="E81" i="5"/>
  <c r="X81" i="5" s="1"/>
  <c r="V82" i="5"/>
  <c r="E82" i="5"/>
  <c r="V83" i="5"/>
  <c r="E83" i="5"/>
  <c r="X83" i="5" s="1"/>
  <c r="V84" i="5"/>
  <c r="E84" i="5"/>
  <c r="X84" i="5" s="1"/>
  <c r="V85" i="5"/>
  <c r="E85" i="5"/>
  <c r="X85" i="5" s="1"/>
  <c r="V86" i="5"/>
  <c r="E86" i="5"/>
  <c r="X86" i="5" s="1"/>
  <c r="V87" i="5"/>
  <c r="E87" i="5"/>
  <c r="V88" i="5"/>
  <c r="E88" i="5"/>
  <c r="X88" i="5" s="1"/>
  <c r="V89" i="5"/>
  <c r="E89" i="5"/>
  <c r="X89" i="5" s="1"/>
  <c r="V90" i="5"/>
  <c r="E90" i="5"/>
  <c r="X90" i="5" s="1"/>
  <c r="V91" i="5"/>
  <c r="E91" i="5"/>
  <c r="X91" i="5" s="1"/>
  <c r="V92" i="5"/>
  <c r="E92" i="5"/>
  <c r="X92" i="5" s="1"/>
  <c r="V93" i="5"/>
  <c r="E93" i="5"/>
  <c r="X93" i="5" s="1"/>
  <c r="V94" i="5"/>
  <c r="E94" i="5"/>
  <c r="X94" i="5" s="1"/>
  <c r="V95" i="5"/>
  <c r="E95" i="5"/>
  <c r="V96" i="5"/>
  <c r="E96" i="5"/>
  <c r="V97" i="5"/>
  <c r="E97" i="5"/>
  <c r="X97" i="5" s="1"/>
  <c r="V98" i="5"/>
  <c r="E98" i="5"/>
  <c r="V99" i="5"/>
  <c r="E99" i="5"/>
  <c r="X99" i="5" s="1"/>
  <c r="V100" i="5"/>
  <c r="E100" i="5"/>
  <c r="X100" i="5" s="1"/>
  <c r="V101" i="5"/>
  <c r="E101" i="5"/>
  <c r="X101" i="5" s="1"/>
  <c r="V102" i="5"/>
  <c r="E102" i="5"/>
  <c r="X102" i="5" s="1"/>
  <c r="V103" i="5"/>
  <c r="E103" i="5"/>
  <c r="V104" i="5"/>
  <c r="E104" i="5"/>
  <c r="V105" i="5"/>
  <c r="E105" i="5"/>
  <c r="X105" i="5" s="1"/>
  <c r="V106" i="5"/>
  <c r="E106" i="5"/>
  <c r="X106" i="5" s="1"/>
  <c r="V107" i="5"/>
  <c r="E107" i="5"/>
  <c r="X107" i="5" s="1"/>
  <c r="V108" i="5"/>
  <c r="E108" i="5"/>
  <c r="X108" i="5" s="1"/>
  <c r="V109" i="5"/>
  <c r="E109" i="5"/>
  <c r="X109" i="5" s="1"/>
  <c r="V110" i="5"/>
  <c r="E110" i="5"/>
  <c r="X110" i="5" s="1"/>
  <c r="V111" i="5"/>
  <c r="E111" i="5"/>
  <c r="V112" i="5"/>
  <c r="E112" i="5"/>
  <c r="V113" i="5"/>
  <c r="E113" i="5"/>
  <c r="X113" i="5" s="1"/>
  <c r="V114" i="5"/>
  <c r="E114" i="5"/>
  <c r="V115" i="5"/>
  <c r="E115" i="5"/>
  <c r="X115" i="5" s="1"/>
  <c r="V116" i="5"/>
  <c r="E116" i="5"/>
  <c r="X116" i="5" s="1"/>
  <c r="V117" i="5"/>
  <c r="E117" i="5"/>
  <c r="X117" i="5" s="1"/>
  <c r="V118" i="5"/>
  <c r="E118" i="5"/>
  <c r="X118" i="5" s="1"/>
  <c r="V119" i="5"/>
  <c r="E119" i="5"/>
  <c r="V120" i="5"/>
  <c r="E120" i="5"/>
  <c r="V121" i="5"/>
  <c r="E121" i="5"/>
  <c r="X121" i="5" s="1"/>
  <c r="V122" i="5"/>
  <c r="E122" i="5"/>
  <c r="V123" i="5"/>
  <c r="E123" i="5"/>
  <c r="V124" i="5"/>
  <c r="E124" i="5"/>
  <c r="X124" i="5" s="1"/>
  <c r="V125" i="5"/>
  <c r="E125" i="5"/>
  <c r="X125" i="5" s="1"/>
  <c r="V126" i="5"/>
  <c r="E126" i="5"/>
  <c r="X126" i="5" s="1"/>
  <c r="V127" i="5"/>
  <c r="E127" i="5"/>
  <c r="X127" i="5" s="1"/>
  <c r="V128" i="5"/>
  <c r="E128" i="5"/>
  <c r="V129" i="5"/>
  <c r="E129" i="5"/>
  <c r="X129" i="5" s="1"/>
  <c r="V130" i="5"/>
  <c r="E130" i="5"/>
  <c r="V131" i="5"/>
  <c r="E131" i="5"/>
  <c r="X131" i="5" s="1"/>
  <c r="V132" i="5"/>
  <c r="E132" i="5"/>
  <c r="X132" i="5" s="1"/>
  <c r="V133" i="5"/>
  <c r="E133" i="5"/>
  <c r="X133" i="5" s="1"/>
  <c r="V134" i="5"/>
  <c r="E134" i="5"/>
  <c r="X134" i="5" s="1"/>
  <c r="V135" i="5"/>
  <c r="E135" i="5"/>
  <c r="V136" i="5"/>
  <c r="E136" i="5"/>
  <c r="V137" i="5"/>
  <c r="E137" i="5"/>
  <c r="X137" i="5" s="1"/>
  <c r="V138" i="5"/>
  <c r="E138" i="5"/>
  <c r="X138" i="5" s="1"/>
  <c r="V139" i="5"/>
  <c r="E139" i="5"/>
  <c r="X139" i="5" s="1"/>
  <c r="V140" i="5"/>
  <c r="E140" i="5"/>
  <c r="X140" i="5" s="1"/>
  <c r="V141" i="5"/>
  <c r="E141" i="5"/>
  <c r="X141" i="5" s="1"/>
  <c r="V142" i="5"/>
  <c r="E142" i="5"/>
  <c r="X142" i="5" s="1"/>
  <c r="V143" i="5"/>
  <c r="E143" i="5"/>
  <c r="V144" i="5"/>
  <c r="E144" i="5"/>
  <c r="V145" i="5"/>
  <c r="E145" i="5"/>
  <c r="X145" i="5" s="1"/>
  <c r="V146" i="5"/>
  <c r="E146" i="5"/>
  <c r="V147" i="5"/>
  <c r="E147" i="5"/>
  <c r="X147" i="5" s="1"/>
  <c r="V148" i="5"/>
  <c r="E148" i="5"/>
  <c r="X148" i="5" s="1"/>
  <c r="V149" i="5"/>
  <c r="E149" i="5"/>
  <c r="X149" i="5" s="1"/>
  <c r="V150" i="5"/>
  <c r="E150" i="5"/>
  <c r="X150" i="5" s="1"/>
  <c r="V151" i="5"/>
  <c r="E151" i="5"/>
  <c r="V152" i="5"/>
  <c r="E152" i="5"/>
  <c r="V153" i="5"/>
  <c r="E153" i="5"/>
  <c r="X153" i="5" s="1"/>
  <c r="V154" i="5"/>
  <c r="E154" i="5"/>
  <c r="V155" i="5"/>
  <c r="E155" i="5"/>
  <c r="X155" i="5" s="1"/>
  <c r="V156" i="5"/>
  <c r="E156" i="5"/>
  <c r="X156" i="5" s="1"/>
  <c r="V157" i="5"/>
  <c r="E157" i="5"/>
  <c r="X157" i="5" s="1"/>
  <c r="V158" i="5"/>
  <c r="E158" i="5"/>
  <c r="X158" i="5" s="1"/>
  <c r="V159" i="5"/>
  <c r="E159" i="5"/>
  <c r="X159" i="5" s="1"/>
  <c r="V160" i="5"/>
  <c r="E160" i="5"/>
  <c r="V161" i="5"/>
  <c r="E161" i="5"/>
  <c r="X161" i="5" s="1"/>
  <c r="V162" i="5"/>
  <c r="E162" i="5"/>
  <c r="V163" i="5"/>
  <c r="E163" i="5"/>
  <c r="X163" i="5" s="1"/>
  <c r="V164" i="5"/>
  <c r="E164" i="5"/>
  <c r="X164" i="5" s="1"/>
  <c r="V165" i="5"/>
  <c r="E165" i="5"/>
  <c r="X165" i="5" s="1"/>
  <c r="V166" i="5"/>
  <c r="E166" i="5"/>
  <c r="X166" i="5" s="1"/>
  <c r="V167" i="5"/>
  <c r="E167" i="5"/>
  <c r="V168" i="5"/>
  <c r="E168" i="5"/>
  <c r="V169" i="5"/>
  <c r="E169" i="5"/>
  <c r="X169" i="5" s="1"/>
  <c r="V170" i="5"/>
  <c r="E170" i="5"/>
  <c r="X170" i="5" s="1"/>
  <c r="V171" i="5"/>
  <c r="E171" i="5"/>
  <c r="X171" i="5" s="1"/>
  <c r="V172" i="5"/>
  <c r="E172" i="5"/>
  <c r="X172" i="5" s="1"/>
  <c r="V173" i="5"/>
  <c r="E173" i="5"/>
  <c r="X173" i="5" s="1"/>
  <c r="V174" i="5"/>
  <c r="E174" i="5"/>
  <c r="X174" i="5" s="1"/>
  <c r="V175" i="5"/>
  <c r="E175" i="5"/>
  <c r="V176" i="5"/>
  <c r="E176" i="5"/>
  <c r="V177" i="5"/>
  <c r="E177" i="5"/>
  <c r="X177" i="5" s="1"/>
  <c r="V178" i="5"/>
  <c r="E178" i="5"/>
  <c r="V179" i="5"/>
  <c r="E179" i="5"/>
  <c r="X179" i="5" s="1"/>
  <c r="V180" i="5"/>
  <c r="E180" i="5"/>
  <c r="X180" i="5" s="1"/>
  <c r="V181" i="5"/>
  <c r="E181" i="5"/>
  <c r="X181" i="5" s="1"/>
  <c r="V182" i="5"/>
  <c r="E182" i="5"/>
  <c r="X182" i="5" s="1"/>
  <c r="V183" i="5"/>
  <c r="E183" i="5"/>
  <c r="V184" i="5"/>
  <c r="E184" i="5"/>
  <c r="V185" i="5"/>
  <c r="E185" i="5"/>
  <c r="X185" i="5" s="1"/>
  <c r="V186" i="5"/>
  <c r="E186" i="5"/>
  <c r="V187" i="5"/>
  <c r="E187" i="5"/>
  <c r="X187" i="5" s="1"/>
  <c r="V188" i="5"/>
  <c r="E188" i="5"/>
  <c r="X188" i="5" s="1"/>
  <c r="V189" i="5"/>
  <c r="E189" i="5"/>
  <c r="X189" i="5" s="1"/>
  <c r="V190" i="5"/>
  <c r="E190" i="5"/>
  <c r="X190" i="5" s="1"/>
  <c r="V191" i="5"/>
  <c r="E191" i="5"/>
  <c r="V192" i="5"/>
  <c r="E192" i="5"/>
  <c r="V193" i="5"/>
  <c r="E193" i="5"/>
  <c r="X193" i="5" s="1"/>
  <c r="V194" i="5"/>
  <c r="E194" i="5"/>
  <c r="V195" i="5"/>
  <c r="E195" i="5"/>
  <c r="X195" i="5" s="1"/>
  <c r="V196" i="5"/>
  <c r="E196" i="5"/>
  <c r="X196" i="5" s="1"/>
  <c r="V197" i="5"/>
  <c r="E197" i="5"/>
  <c r="X197" i="5" s="1"/>
  <c r="V198" i="5"/>
  <c r="E198" i="5"/>
  <c r="X198" i="5" s="1"/>
  <c r="V199" i="5"/>
  <c r="E199" i="5"/>
  <c r="V200" i="5"/>
  <c r="E200" i="5"/>
  <c r="V201" i="5"/>
  <c r="E201" i="5"/>
  <c r="X201" i="5" s="1"/>
  <c r="V202" i="5"/>
  <c r="E202" i="5"/>
  <c r="V203" i="5"/>
  <c r="E203" i="5"/>
  <c r="X203" i="5" s="1"/>
  <c r="V204" i="5"/>
  <c r="E204" i="5"/>
  <c r="X204" i="5" s="1"/>
  <c r="V205" i="5"/>
  <c r="E205" i="5"/>
  <c r="X205" i="5" s="1"/>
  <c r="V206" i="5"/>
  <c r="E206" i="5"/>
  <c r="X206" i="5" s="1"/>
  <c r="V207" i="5"/>
  <c r="E207" i="5"/>
  <c r="V208" i="5"/>
  <c r="E208" i="5"/>
  <c r="V209" i="5"/>
  <c r="E209" i="5"/>
  <c r="X209" i="5" s="1"/>
  <c r="V210" i="5"/>
  <c r="E210" i="5"/>
  <c r="X210" i="5" s="1"/>
  <c r="V211" i="5"/>
  <c r="E211" i="5"/>
  <c r="X211" i="5" s="1"/>
  <c r="V212" i="5"/>
  <c r="E212" i="5"/>
  <c r="V213" i="5"/>
  <c r="E213" i="5"/>
  <c r="X213" i="5" s="1"/>
  <c r="V214" i="5"/>
  <c r="E214" i="5"/>
  <c r="X214" i="5" s="1"/>
  <c r="V215" i="5"/>
  <c r="E215" i="5"/>
  <c r="V216" i="5"/>
  <c r="E216" i="5"/>
  <c r="V217" i="5"/>
  <c r="E217" i="5"/>
  <c r="X217" i="5" s="1"/>
  <c r="V218" i="5"/>
  <c r="E218" i="5"/>
  <c r="V219" i="5"/>
  <c r="E219" i="5"/>
  <c r="X219" i="5" s="1"/>
  <c r="V220" i="5"/>
  <c r="E220" i="5"/>
  <c r="X220" i="5" s="1"/>
  <c r="V221" i="5"/>
  <c r="E221" i="5"/>
  <c r="X221" i="5" s="1"/>
  <c r="V222" i="5"/>
  <c r="E222" i="5"/>
  <c r="X222" i="5" s="1"/>
  <c r="V223" i="5"/>
  <c r="E223" i="5"/>
  <c r="V224" i="5"/>
  <c r="E224" i="5"/>
  <c r="V225" i="5"/>
  <c r="E225" i="5"/>
  <c r="X225" i="5" s="1"/>
  <c r="V226" i="5"/>
  <c r="E226" i="5"/>
  <c r="V227" i="5"/>
  <c r="E227" i="5"/>
  <c r="X227" i="5" s="1"/>
  <c r="V228" i="5"/>
  <c r="E228" i="5"/>
  <c r="X228" i="5" s="1"/>
  <c r="V229" i="5"/>
  <c r="E229" i="5"/>
  <c r="X229" i="5" s="1"/>
  <c r="V230" i="5"/>
  <c r="E230" i="5"/>
  <c r="X230" i="5" s="1"/>
  <c r="V231" i="5"/>
  <c r="E231" i="5"/>
  <c r="V232" i="5"/>
  <c r="E232" i="5"/>
  <c r="V233" i="5"/>
  <c r="E233" i="5"/>
  <c r="X233" i="5" s="1"/>
  <c r="V234" i="5"/>
  <c r="E234" i="5"/>
  <c r="V235" i="5"/>
  <c r="E235" i="5"/>
  <c r="X235" i="5" s="1"/>
  <c r="V236" i="5"/>
  <c r="E236" i="5"/>
  <c r="X236" i="5" s="1"/>
  <c r="V237" i="5"/>
  <c r="E237" i="5"/>
  <c r="X237" i="5" s="1"/>
  <c r="V238" i="5"/>
  <c r="E238" i="5"/>
  <c r="X238" i="5" s="1"/>
  <c r="V239" i="5"/>
  <c r="E239" i="5"/>
  <c r="V240" i="5"/>
  <c r="E240" i="5"/>
  <c r="V241" i="5"/>
  <c r="E241" i="5"/>
  <c r="X241" i="5" s="1"/>
  <c r="V242" i="5"/>
  <c r="E242" i="5"/>
  <c r="V243" i="5"/>
  <c r="E243" i="5"/>
  <c r="X243" i="5" s="1"/>
  <c r="V244" i="5"/>
  <c r="E244" i="5"/>
  <c r="X244" i="5" s="1"/>
  <c r="V245" i="5"/>
  <c r="E245" i="5"/>
  <c r="X245" i="5" s="1"/>
  <c r="V246" i="5"/>
  <c r="E246" i="5"/>
  <c r="X246" i="5" s="1"/>
  <c r="V247" i="5"/>
  <c r="E247" i="5"/>
  <c r="V248" i="5"/>
  <c r="E248" i="5"/>
  <c r="V249" i="5"/>
  <c r="E249" i="5"/>
  <c r="V250" i="5"/>
  <c r="E250" i="5"/>
  <c r="V251" i="5"/>
  <c r="E251" i="5"/>
  <c r="V252" i="5"/>
  <c r="E252" i="5"/>
  <c r="V253" i="5"/>
  <c r="E253" i="5"/>
  <c r="X253" i="5" s="1"/>
  <c r="V254" i="5"/>
  <c r="E254" i="5"/>
  <c r="X254" i="5" s="1"/>
  <c r="V255" i="5"/>
  <c r="E255" i="5"/>
  <c r="X255" i="5" s="1"/>
  <c r="V256" i="5"/>
  <c r="E256" i="5"/>
  <c r="V257" i="5"/>
  <c r="E257" i="5"/>
  <c r="X257" i="5" s="1"/>
  <c r="V258" i="5"/>
  <c r="E258" i="5"/>
  <c r="V259" i="5"/>
  <c r="E259" i="5"/>
  <c r="X259" i="5" s="1"/>
  <c r="V260" i="5"/>
  <c r="E260" i="5"/>
  <c r="X260" i="5" s="1"/>
  <c r="V261" i="5"/>
  <c r="E261" i="5"/>
  <c r="X261" i="5" s="1"/>
  <c r="V262" i="5"/>
  <c r="E262" i="5"/>
  <c r="X262" i="5" s="1"/>
  <c r="V263" i="5"/>
  <c r="E263" i="5"/>
  <c r="V264" i="5"/>
  <c r="E264" i="5"/>
  <c r="V265" i="5"/>
  <c r="E265" i="5"/>
  <c r="X265" i="5" s="1"/>
  <c r="V266" i="5"/>
  <c r="E266" i="5"/>
  <c r="X266" i="5" s="1"/>
  <c r="V267" i="5"/>
  <c r="E267" i="5"/>
  <c r="X267" i="5" s="1"/>
  <c r="V268" i="5"/>
  <c r="E268" i="5"/>
  <c r="X268" i="5" s="1"/>
  <c r="V269" i="5"/>
  <c r="E269" i="5"/>
  <c r="X269" i="5" s="1"/>
  <c r="V270" i="5"/>
  <c r="E270" i="5"/>
  <c r="X270" i="5" s="1"/>
  <c r="V271" i="5"/>
  <c r="E271" i="5"/>
  <c r="X271" i="5" s="1"/>
  <c r="V272" i="5"/>
  <c r="E272" i="5"/>
  <c r="V273" i="5"/>
  <c r="E273" i="5"/>
  <c r="X273" i="5" s="1"/>
  <c r="V274" i="5"/>
  <c r="E274" i="5"/>
  <c r="V275" i="5"/>
  <c r="E275" i="5"/>
  <c r="X275" i="5" s="1"/>
  <c r="V276" i="5"/>
  <c r="E276" i="5"/>
  <c r="X276" i="5" s="1"/>
  <c r="V277" i="5"/>
  <c r="E277" i="5"/>
  <c r="X277" i="5" s="1"/>
  <c r="V278" i="5"/>
  <c r="E278" i="5"/>
  <c r="X278" i="5" s="1"/>
  <c r="V279" i="5"/>
  <c r="E279" i="5"/>
  <c r="V280" i="5"/>
  <c r="E280" i="5"/>
  <c r="V281" i="5"/>
  <c r="E281" i="5"/>
  <c r="X281" i="5" s="1"/>
  <c r="V282" i="5"/>
  <c r="E282" i="5"/>
  <c r="X282" i="5" s="1"/>
  <c r="V283" i="5"/>
  <c r="E283" i="5"/>
  <c r="X283" i="5" s="1"/>
  <c r="V284" i="5"/>
  <c r="E284" i="5"/>
  <c r="X284" i="5" s="1"/>
  <c r="V285" i="5"/>
  <c r="E285" i="5"/>
  <c r="X285" i="5" s="1"/>
  <c r="V286" i="5"/>
  <c r="E286" i="5"/>
  <c r="X286" i="5" s="1"/>
  <c r="V287" i="5"/>
  <c r="E287" i="5"/>
  <c r="V288" i="5"/>
  <c r="E288" i="5"/>
  <c r="V289" i="5"/>
  <c r="E289" i="5"/>
  <c r="X289" i="5" s="1"/>
  <c r="V290" i="5"/>
  <c r="E290" i="5"/>
  <c r="V291" i="5"/>
  <c r="E291" i="5"/>
  <c r="X291" i="5" s="1"/>
  <c r="V292" i="5"/>
  <c r="E292" i="5"/>
  <c r="X292" i="5" s="1"/>
  <c r="V293" i="5"/>
  <c r="E293" i="5"/>
  <c r="X293" i="5" s="1"/>
  <c r="V294" i="5"/>
  <c r="E294" i="5"/>
  <c r="X294" i="5" s="1"/>
  <c r="V295" i="5"/>
  <c r="E295" i="5"/>
  <c r="V296" i="5"/>
  <c r="E296" i="5"/>
  <c r="V297" i="5"/>
  <c r="E297" i="5"/>
  <c r="X297" i="5" s="1"/>
  <c r="V298" i="5"/>
  <c r="E298" i="5"/>
  <c r="X298" i="5" s="1"/>
  <c r="V299" i="5"/>
  <c r="E299" i="5"/>
  <c r="X299" i="5" s="1"/>
  <c r="V300" i="5"/>
  <c r="E300" i="5"/>
  <c r="X300" i="5" s="1"/>
  <c r="V301" i="5"/>
  <c r="E301" i="5"/>
  <c r="X301" i="5" s="1"/>
  <c r="V302" i="5"/>
  <c r="E302" i="5"/>
  <c r="X302" i="5" s="1"/>
  <c r="V303" i="5"/>
  <c r="E303" i="5"/>
  <c r="V304" i="5"/>
  <c r="E304" i="5"/>
  <c r="X304" i="5" s="1"/>
  <c r="V305" i="5"/>
  <c r="E305" i="5"/>
  <c r="X305" i="5" s="1"/>
  <c r="V306" i="5"/>
  <c r="E306" i="5"/>
  <c r="V307" i="5"/>
  <c r="E307" i="5"/>
  <c r="X307" i="5" s="1"/>
  <c r="V308" i="5"/>
  <c r="E308" i="5"/>
  <c r="X308" i="5" s="1"/>
  <c r="V309" i="5"/>
  <c r="E309" i="5"/>
  <c r="X309" i="5" s="1"/>
  <c r="V310" i="5"/>
  <c r="E310" i="5"/>
  <c r="X310" i="5" s="1"/>
  <c r="V311" i="5"/>
  <c r="E311" i="5"/>
  <c r="V312" i="5"/>
  <c r="E312" i="5"/>
  <c r="V313" i="5"/>
  <c r="E313" i="5"/>
  <c r="X313" i="5" s="1"/>
  <c r="V314" i="5"/>
  <c r="E314" i="5"/>
  <c r="V315" i="5"/>
  <c r="E315" i="5"/>
  <c r="V316" i="5"/>
  <c r="E316" i="5"/>
  <c r="X316" i="5" s="1"/>
  <c r="V317" i="5"/>
  <c r="E317" i="5"/>
  <c r="X317" i="5" s="1"/>
  <c r="V318" i="5"/>
  <c r="E318" i="5"/>
  <c r="X318" i="5" s="1"/>
  <c r="V319" i="5"/>
  <c r="E319" i="5"/>
  <c r="V320" i="5"/>
  <c r="E320" i="5"/>
  <c r="V321" i="5"/>
  <c r="E321" i="5"/>
  <c r="X321" i="5" s="1"/>
  <c r="V322" i="5"/>
  <c r="E322" i="5"/>
  <c r="V323" i="5"/>
  <c r="E323" i="5"/>
  <c r="X323" i="5" s="1"/>
  <c r="V324" i="5"/>
  <c r="E324" i="5"/>
  <c r="X324" i="5" s="1"/>
  <c r="V325" i="5"/>
  <c r="E325" i="5"/>
  <c r="X325" i="5" s="1"/>
  <c r="V326" i="5"/>
  <c r="E326" i="5"/>
  <c r="X326" i="5" s="1"/>
  <c r="V327" i="5"/>
  <c r="E327" i="5"/>
  <c r="V328" i="5"/>
  <c r="E328" i="5"/>
  <c r="V329" i="5"/>
  <c r="E329" i="5"/>
  <c r="X329" i="5" s="1"/>
  <c r="V330" i="5"/>
  <c r="E330" i="5"/>
  <c r="V331" i="5"/>
  <c r="E331" i="5"/>
  <c r="X331" i="5" s="1"/>
  <c r="V332" i="5"/>
  <c r="E332" i="5"/>
  <c r="X332" i="5" s="1"/>
  <c r="V333" i="5"/>
  <c r="E333" i="5"/>
  <c r="X333" i="5" s="1"/>
  <c r="V334" i="5"/>
  <c r="E334" i="5"/>
  <c r="X334" i="5" s="1"/>
  <c r="V335" i="5"/>
  <c r="E335" i="5"/>
  <c r="V336" i="5"/>
  <c r="E336" i="5"/>
  <c r="V337" i="5"/>
  <c r="E337" i="5"/>
  <c r="X337" i="5" s="1"/>
  <c r="V338" i="5"/>
  <c r="E338" i="5"/>
  <c r="V339" i="5"/>
  <c r="E339" i="5"/>
  <c r="V340" i="5"/>
  <c r="E340" i="5"/>
  <c r="X340" i="5" s="1"/>
  <c r="V341" i="5"/>
  <c r="E341" i="5"/>
  <c r="X341" i="5" s="1"/>
  <c r="V342" i="5"/>
  <c r="E342" i="5"/>
  <c r="X342" i="5" s="1"/>
  <c r="V343" i="5"/>
  <c r="E343" i="5"/>
  <c r="V344" i="5"/>
  <c r="E344" i="5"/>
  <c r="X344" i="5" s="1"/>
  <c r="V345" i="5"/>
  <c r="E345" i="5"/>
  <c r="X345" i="5" s="1"/>
  <c r="V346" i="5"/>
  <c r="E346" i="5"/>
  <c r="V347" i="5"/>
  <c r="E347" i="5"/>
  <c r="X347" i="5" s="1"/>
  <c r="V348" i="5"/>
  <c r="E348" i="5"/>
  <c r="X348" i="5" s="1"/>
  <c r="V349" i="5"/>
  <c r="E349" i="5"/>
  <c r="X349" i="5" s="1"/>
  <c r="V350" i="5"/>
  <c r="E350" i="5"/>
  <c r="X350" i="5" s="1"/>
  <c r="V351" i="5"/>
  <c r="E351" i="5"/>
  <c r="V352" i="5"/>
  <c r="E352" i="5"/>
  <c r="V353" i="5"/>
  <c r="E353" i="5"/>
  <c r="X353" i="5" s="1"/>
  <c r="V354" i="5"/>
  <c r="E354" i="5"/>
  <c r="V355" i="5"/>
  <c r="E355" i="5"/>
  <c r="V356" i="5"/>
  <c r="E356" i="5"/>
  <c r="X356" i="5" s="1"/>
  <c r="V357" i="5"/>
  <c r="E357" i="5"/>
  <c r="X357" i="5" s="1"/>
  <c r="V358" i="5"/>
  <c r="E358" i="5"/>
  <c r="X358" i="5" s="1"/>
  <c r="V359" i="5"/>
  <c r="E359" i="5"/>
  <c r="V360" i="5"/>
  <c r="E360" i="5"/>
  <c r="V361" i="5"/>
  <c r="E361" i="5"/>
  <c r="X361" i="5" s="1"/>
  <c r="V362" i="5"/>
  <c r="E362" i="5"/>
  <c r="V363" i="5"/>
  <c r="E363" i="5"/>
  <c r="X363" i="5" s="1"/>
  <c r="V364" i="5"/>
  <c r="E364" i="5"/>
  <c r="X364" i="5" s="1"/>
  <c r="V365" i="5"/>
  <c r="E365" i="5"/>
  <c r="X365" i="5" s="1"/>
  <c r="V366" i="5"/>
  <c r="E366" i="5"/>
  <c r="X366" i="5" s="1"/>
  <c r="V367" i="5"/>
  <c r="E367" i="5"/>
  <c r="V368" i="5"/>
  <c r="E368" i="5"/>
  <c r="X368" i="5" s="1"/>
  <c r="V369" i="5"/>
  <c r="E369" i="5"/>
  <c r="X369" i="5" s="1"/>
  <c r="V370" i="5"/>
  <c r="E370" i="5"/>
  <c r="V371" i="5"/>
  <c r="E371" i="5"/>
  <c r="X371" i="5" s="1"/>
  <c r="V372" i="5"/>
  <c r="E372" i="5"/>
  <c r="X372" i="5" s="1"/>
  <c r="V373" i="5"/>
  <c r="E373" i="5"/>
  <c r="X373" i="5" s="1"/>
  <c r="V374" i="5"/>
  <c r="E374" i="5"/>
  <c r="X374" i="5" s="1"/>
  <c r="V375" i="5"/>
  <c r="E375" i="5"/>
  <c r="V376" i="5"/>
  <c r="E376" i="5"/>
  <c r="V377" i="5"/>
  <c r="E377" i="5"/>
  <c r="X377" i="5" s="1"/>
  <c r="V378" i="5"/>
  <c r="E378" i="5"/>
  <c r="V379" i="5"/>
  <c r="E379" i="5"/>
  <c r="X379" i="5" s="1"/>
  <c r="V380" i="5"/>
  <c r="E380" i="5"/>
  <c r="X380" i="5" s="1"/>
  <c r="V381" i="5"/>
  <c r="E381" i="5"/>
  <c r="X381" i="5" s="1"/>
  <c r="V382" i="5"/>
  <c r="E382" i="5"/>
  <c r="X382" i="5" s="1"/>
  <c r="V383" i="5"/>
  <c r="E383" i="5"/>
  <c r="V384" i="5"/>
  <c r="E384" i="5"/>
  <c r="X384" i="5" s="1"/>
  <c r="V385" i="5"/>
  <c r="E385" i="5"/>
  <c r="X385" i="5" s="1"/>
  <c r="V386" i="5"/>
  <c r="E386" i="5"/>
  <c r="V387" i="5"/>
  <c r="E387" i="5"/>
  <c r="X387" i="5" s="1"/>
  <c r="V388" i="5"/>
  <c r="E388" i="5"/>
  <c r="X388" i="5" s="1"/>
  <c r="V389" i="5"/>
  <c r="E389" i="5"/>
  <c r="X389" i="5" s="1"/>
  <c r="V390" i="5"/>
  <c r="E390" i="5"/>
  <c r="X390" i="5" s="1"/>
  <c r="V391" i="5"/>
  <c r="E391" i="5"/>
  <c r="V392" i="5"/>
  <c r="E392" i="5"/>
  <c r="X392" i="5" s="1"/>
  <c r="V393" i="5"/>
  <c r="E393" i="5"/>
  <c r="X393" i="5" s="1"/>
  <c r="V394" i="5"/>
  <c r="E394" i="5"/>
  <c r="V395" i="5"/>
  <c r="E395" i="5"/>
  <c r="X395" i="5" s="1"/>
  <c r="V396" i="5"/>
  <c r="E396" i="5"/>
  <c r="X396" i="5" s="1"/>
  <c r="V397" i="5"/>
  <c r="E397" i="5"/>
  <c r="X397" i="5" s="1"/>
  <c r="V398" i="5"/>
  <c r="E398" i="5"/>
  <c r="X398" i="5" s="1"/>
  <c r="V399" i="5"/>
  <c r="E399" i="5"/>
  <c r="V400" i="5"/>
  <c r="E400" i="5"/>
  <c r="X400" i="5" s="1"/>
  <c r="V401" i="5"/>
  <c r="E401" i="5"/>
  <c r="X401" i="5" s="1"/>
  <c r="V402" i="5"/>
  <c r="E402" i="5"/>
  <c r="V403" i="5"/>
  <c r="E403" i="5"/>
  <c r="X403" i="5" s="1"/>
  <c r="V404" i="5"/>
  <c r="E404" i="5"/>
  <c r="X404" i="5" s="1"/>
  <c r="V405" i="5"/>
  <c r="E405" i="5"/>
  <c r="X405" i="5" s="1"/>
  <c r="V406" i="5"/>
  <c r="E406" i="5"/>
  <c r="X406" i="5" s="1"/>
  <c r="V407" i="5"/>
  <c r="E407" i="5"/>
  <c r="V408" i="5"/>
  <c r="E408" i="5"/>
  <c r="X408" i="5" s="1"/>
  <c r="V409" i="5"/>
  <c r="E409" i="5"/>
  <c r="X409" i="5" s="1"/>
  <c r="V410" i="5"/>
  <c r="E410" i="5"/>
  <c r="V411" i="5"/>
  <c r="E411" i="5"/>
  <c r="X411" i="5" s="1"/>
  <c r="V412" i="5"/>
  <c r="E412" i="5"/>
  <c r="X412" i="5" s="1"/>
  <c r="V413" i="5"/>
  <c r="E413" i="5"/>
  <c r="X413" i="5" s="1"/>
  <c r="V414" i="5"/>
  <c r="E414" i="5"/>
  <c r="X414" i="5" s="1"/>
  <c r="V415" i="5"/>
  <c r="E415" i="5"/>
  <c r="V416" i="5"/>
  <c r="E416" i="5"/>
  <c r="X416" i="5" s="1"/>
  <c r="V417" i="5"/>
  <c r="E417" i="5"/>
  <c r="X417" i="5" s="1"/>
  <c r="V418" i="5"/>
  <c r="E418" i="5"/>
  <c r="V419" i="5"/>
  <c r="E419" i="5"/>
  <c r="X419" i="5" s="1"/>
  <c r="V420" i="5"/>
  <c r="E420" i="5"/>
  <c r="X420" i="5" s="1"/>
  <c r="V421" i="5"/>
  <c r="E421" i="5"/>
  <c r="X421" i="5" s="1"/>
  <c r="V422" i="5"/>
  <c r="E422" i="5"/>
  <c r="X422" i="5" s="1"/>
  <c r="V423" i="5"/>
  <c r="E423" i="5"/>
  <c r="V424" i="5"/>
  <c r="E424" i="5"/>
  <c r="X424" i="5" s="1"/>
  <c r="V425" i="5"/>
  <c r="E425" i="5"/>
  <c r="X425" i="5" s="1"/>
  <c r="V426" i="5"/>
  <c r="E426" i="5"/>
  <c r="V427" i="5"/>
  <c r="E427" i="5"/>
  <c r="X427" i="5" s="1"/>
  <c r="V428" i="5"/>
  <c r="E428" i="5"/>
  <c r="X428" i="5" s="1"/>
  <c r="V429" i="5"/>
  <c r="E429" i="5"/>
  <c r="X429" i="5" s="1"/>
  <c r="V430" i="5"/>
  <c r="E430" i="5"/>
  <c r="X430" i="5" s="1"/>
  <c r="V431" i="5"/>
  <c r="E431" i="5"/>
  <c r="V432" i="5"/>
  <c r="E432" i="5"/>
  <c r="X432" i="5" s="1"/>
  <c r="V433" i="5"/>
  <c r="E433" i="5"/>
  <c r="X433" i="5" s="1"/>
  <c r="V434" i="5"/>
  <c r="E434" i="5"/>
  <c r="V435" i="5"/>
  <c r="E435" i="5"/>
  <c r="X435" i="5" s="1"/>
  <c r="V436" i="5"/>
  <c r="E436" i="5"/>
  <c r="X436" i="5" s="1"/>
  <c r="V437" i="5"/>
  <c r="E437" i="5"/>
  <c r="X437" i="5" s="1"/>
  <c r="V438" i="5"/>
  <c r="E438" i="5"/>
  <c r="X438" i="5" s="1"/>
  <c r="V439" i="5"/>
  <c r="E439" i="5"/>
  <c r="V440" i="5"/>
  <c r="E440" i="5"/>
  <c r="X440" i="5" s="1"/>
  <c r="V441" i="5"/>
  <c r="E441" i="5"/>
  <c r="X441" i="5" s="1"/>
  <c r="V442" i="5"/>
  <c r="E442" i="5"/>
  <c r="V443" i="5"/>
  <c r="E443" i="5"/>
  <c r="X443" i="5" s="1"/>
  <c r="V444" i="5"/>
  <c r="E444" i="5"/>
  <c r="X444" i="5" s="1"/>
  <c r="V445" i="5"/>
  <c r="E445" i="5"/>
  <c r="X445" i="5" s="1"/>
  <c r="V446" i="5"/>
  <c r="E446" i="5"/>
  <c r="X446" i="5" s="1"/>
  <c r="V447" i="5"/>
  <c r="E447" i="5"/>
  <c r="V448" i="5"/>
  <c r="E448" i="5"/>
  <c r="X448" i="5" s="1"/>
  <c r="V449" i="5"/>
  <c r="E449" i="5"/>
  <c r="X449" i="5" s="1"/>
  <c r="V450" i="5"/>
  <c r="E450" i="5"/>
  <c r="V451" i="5"/>
  <c r="E451" i="5"/>
  <c r="X451" i="5" s="1"/>
  <c r="V452" i="5"/>
  <c r="E452" i="5"/>
  <c r="X452" i="5" s="1"/>
  <c r="V453" i="5"/>
  <c r="E453" i="5"/>
  <c r="X453" i="5" s="1"/>
  <c r="V454" i="5"/>
  <c r="E454" i="5"/>
  <c r="X454" i="5" s="1"/>
  <c r="V455" i="5"/>
  <c r="E455" i="5"/>
  <c r="V456" i="5"/>
  <c r="E456" i="5"/>
  <c r="V457" i="5"/>
  <c r="E457" i="5"/>
  <c r="X457" i="5" s="1"/>
  <c r="V458" i="5"/>
  <c r="E458" i="5"/>
  <c r="V459" i="5"/>
  <c r="E459" i="5"/>
  <c r="X459" i="5" s="1"/>
  <c r="V460" i="5"/>
  <c r="E460" i="5"/>
  <c r="X460" i="5" s="1"/>
  <c r="V461" i="5"/>
  <c r="E461" i="5"/>
  <c r="X461" i="5" s="1"/>
  <c r="V462" i="5"/>
  <c r="E462" i="5"/>
  <c r="X462" i="5" s="1"/>
  <c r="V463" i="5"/>
  <c r="E463" i="5"/>
  <c r="V464" i="5"/>
  <c r="E464" i="5"/>
  <c r="X464" i="5" s="1"/>
  <c r="V465" i="5"/>
  <c r="E465" i="5"/>
  <c r="X465" i="5" s="1"/>
  <c r="V466" i="5"/>
  <c r="E466" i="5"/>
  <c r="V467" i="5"/>
  <c r="E467" i="5"/>
  <c r="X467" i="5" s="1"/>
  <c r="V468" i="5"/>
  <c r="E468" i="5"/>
  <c r="X468" i="5" s="1"/>
  <c r="V469" i="5"/>
  <c r="E469" i="5"/>
  <c r="X469" i="5" s="1"/>
  <c r="V470" i="5"/>
  <c r="E470" i="5"/>
  <c r="X470" i="5" s="1"/>
  <c r="V471" i="5"/>
  <c r="E471" i="5"/>
  <c r="V472" i="5"/>
  <c r="E472" i="5"/>
  <c r="V473" i="5"/>
  <c r="E473" i="5"/>
  <c r="X473" i="5" s="1"/>
  <c r="V474" i="5"/>
  <c r="E474" i="5"/>
  <c r="V475" i="5"/>
  <c r="E475" i="5"/>
  <c r="X475" i="5" s="1"/>
  <c r="V476" i="5"/>
  <c r="E476" i="5"/>
  <c r="X476" i="5" s="1"/>
  <c r="V477" i="5"/>
  <c r="E477" i="5"/>
  <c r="X477" i="5" s="1"/>
  <c r="V478" i="5"/>
  <c r="E478" i="5"/>
  <c r="X478" i="5" s="1"/>
  <c r="V479" i="5"/>
  <c r="E479" i="5"/>
  <c r="X479" i="5" s="1"/>
  <c r="V480" i="5"/>
  <c r="E480" i="5"/>
  <c r="X480" i="5" s="1"/>
  <c r="V481" i="5"/>
  <c r="E481" i="5"/>
  <c r="X481" i="5" s="1"/>
  <c r="V482" i="5"/>
  <c r="E482" i="5"/>
  <c r="V483" i="5"/>
  <c r="E483" i="5"/>
  <c r="V484" i="5"/>
  <c r="E484" i="5"/>
  <c r="X484" i="5" s="1"/>
  <c r="V485" i="5"/>
  <c r="E485" i="5"/>
  <c r="X485" i="5" s="1"/>
  <c r="V486" i="5"/>
  <c r="E486" i="5"/>
  <c r="X486" i="5" s="1"/>
  <c r="V487" i="5"/>
  <c r="E487" i="5"/>
  <c r="V488" i="5"/>
  <c r="E488" i="5"/>
  <c r="V489" i="5"/>
  <c r="E489" i="5"/>
  <c r="X489" i="5" s="1"/>
  <c r="V490" i="5"/>
  <c r="E490" i="5"/>
  <c r="V491" i="5"/>
  <c r="E491" i="5"/>
  <c r="X491" i="5" s="1"/>
  <c r="V492" i="5"/>
  <c r="E492" i="5"/>
  <c r="X492" i="5" s="1"/>
  <c r="V493" i="5"/>
  <c r="E493" i="5"/>
  <c r="X493" i="5" s="1"/>
  <c r="V494" i="5"/>
  <c r="E494" i="5"/>
  <c r="X494" i="5" s="1"/>
  <c r="V495" i="5"/>
  <c r="E495" i="5"/>
  <c r="X495" i="5" s="1"/>
  <c r="V496" i="5"/>
  <c r="E496" i="5"/>
  <c r="V497" i="5"/>
  <c r="E497" i="5"/>
  <c r="X497" i="5" s="1"/>
  <c r="V498" i="5"/>
  <c r="E498" i="5"/>
  <c r="V499" i="5"/>
  <c r="E499" i="5"/>
  <c r="X499" i="5" s="1"/>
  <c r="V500" i="5"/>
  <c r="E500" i="5"/>
  <c r="V501" i="5"/>
  <c r="E501" i="5"/>
  <c r="X501" i="5" s="1"/>
  <c r="V502" i="5"/>
  <c r="E502" i="5"/>
  <c r="X502" i="5" s="1"/>
  <c r="V503" i="5"/>
  <c r="E503" i="5"/>
  <c r="V504" i="5"/>
  <c r="E504" i="5"/>
  <c r="V505" i="5"/>
  <c r="E505" i="5"/>
  <c r="X505" i="5" s="1"/>
  <c r="V506" i="5"/>
  <c r="E506" i="5"/>
  <c r="V507" i="5"/>
  <c r="E507" i="5"/>
  <c r="X507" i="5" s="1"/>
  <c r="V508" i="5"/>
  <c r="E508" i="5"/>
  <c r="X508" i="5" s="1"/>
  <c r="V509" i="5"/>
  <c r="E509" i="5"/>
  <c r="X509" i="5" s="1"/>
  <c r="V510" i="5"/>
  <c r="E510" i="5"/>
  <c r="X510" i="5" s="1"/>
  <c r="V511" i="5"/>
  <c r="E511" i="5"/>
  <c r="V512" i="5"/>
  <c r="E512" i="5"/>
  <c r="X512" i="5" s="1"/>
  <c r="V513" i="5"/>
  <c r="E513" i="5"/>
  <c r="V514" i="5"/>
  <c r="E514" i="5"/>
  <c r="V515" i="5"/>
  <c r="E515" i="5"/>
  <c r="V516" i="5"/>
  <c r="E516" i="5"/>
  <c r="X516" i="5" s="1"/>
  <c r="V517" i="5"/>
  <c r="E517" i="5"/>
  <c r="X517" i="5" s="1"/>
  <c r="V518" i="5"/>
  <c r="E518" i="5"/>
  <c r="X518" i="5" s="1"/>
  <c r="V519" i="5"/>
  <c r="E519" i="5"/>
  <c r="V520" i="5"/>
  <c r="E520" i="5"/>
  <c r="V521" i="5"/>
  <c r="E521" i="5"/>
  <c r="X521" i="5" s="1"/>
  <c r="V522" i="5"/>
  <c r="E522" i="5"/>
  <c r="V523" i="5"/>
  <c r="E523" i="5"/>
  <c r="X523" i="5" s="1"/>
  <c r="V524" i="5"/>
  <c r="E524" i="5"/>
  <c r="X524" i="5" s="1"/>
  <c r="V525" i="5"/>
  <c r="E525" i="5"/>
  <c r="X525" i="5" s="1"/>
  <c r="V526" i="5"/>
  <c r="E526" i="5"/>
  <c r="X526" i="5" s="1"/>
  <c r="V527" i="5"/>
  <c r="E527" i="5"/>
  <c r="X527" i="5" s="1"/>
  <c r="V528" i="5"/>
  <c r="E528" i="5"/>
  <c r="X528" i="5" s="1"/>
  <c r="V529" i="5"/>
  <c r="E529" i="5"/>
  <c r="X529" i="5" s="1"/>
  <c r="V530" i="5"/>
  <c r="E530" i="5"/>
  <c r="V531" i="5"/>
  <c r="E531" i="5"/>
  <c r="X531" i="5" s="1"/>
  <c r="V532" i="5"/>
  <c r="E532" i="5"/>
  <c r="X532" i="5" s="1"/>
  <c r="V533" i="5"/>
  <c r="E533" i="5"/>
  <c r="X533" i="5" s="1"/>
  <c r="V534" i="5"/>
  <c r="E534" i="5"/>
  <c r="X534" i="5" s="1"/>
  <c r="V535" i="5"/>
  <c r="E535" i="5"/>
  <c r="V536" i="5"/>
  <c r="E536" i="5"/>
  <c r="X536" i="5" s="1"/>
  <c r="V537" i="5"/>
  <c r="E537" i="5"/>
  <c r="X537" i="5" s="1"/>
  <c r="V538" i="5"/>
  <c r="E538" i="5"/>
  <c r="V539" i="5"/>
  <c r="E539" i="5"/>
  <c r="X539" i="5" s="1"/>
  <c r="V540" i="5"/>
  <c r="E540" i="5"/>
  <c r="X540" i="5" s="1"/>
  <c r="V541" i="5"/>
  <c r="E541" i="5"/>
  <c r="X541" i="5" s="1"/>
  <c r="V542" i="5"/>
  <c r="E542" i="5"/>
  <c r="X542" i="5" s="1"/>
  <c r="V543" i="5"/>
  <c r="E543" i="5"/>
  <c r="V544" i="5"/>
  <c r="E544" i="5"/>
  <c r="X544" i="5" s="1"/>
  <c r="V545" i="5"/>
  <c r="E545" i="5"/>
  <c r="X545" i="5" s="1"/>
  <c r="V546" i="5"/>
  <c r="E546" i="5"/>
  <c r="V547" i="5"/>
  <c r="E547" i="5"/>
  <c r="X547" i="5" s="1"/>
  <c r="V548" i="5"/>
  <c r="E548" i="5"/>
  <c r="X548" i="5" s="1"/>
  <c r="V549" i="5"/>
  <c r="E549" i="5"/>
  <c r="X549" i="5" s="1"/>
  <c r="V550" i="5"/>
  <c r="E550" i="5"/>
  <c r="X550" i="5" s="1"/>
  <c r="V551" i="5"/>
  <c r="E551" i="5"/>
  <c r="V552" i="5"/>
  <c r="E552" i="5"/>
  <c r="X552" i="5" s="1"/>
  <c r="V553" i="5"/>
  <c r="E553" i="5"/>
  <c r="X553" i="5" s="1"/>
  <c r="V554" i="5"/>
  <c r="E554" i="5"/>
  <c r="V555" i="5"/>
  <c r="E555" i="5"/>
  <c r="X555" i="5" s="1"/>
  <c r="V556" i="5"/>
  <c r="E556" i="5"/>
  <c r="X556" i="5" s="1"/>
  <c r="V557" i="5"/>
  <c r="E557" i="5"/>
  <c r="X557" i="5" s="1"/>
  <c r="V558" i="5"/>
  <c r="E558" i="5"/>
  <c r="X558" i="5" s="1"/>
  <c r="V559" i="5"/>
  <c r="E559" i="5"/>
  <c r="V560" i="5"/>
  <c r="E560" i="5"/>
  <c r="X560" i="5" s="1"/>
  <c r="V561" i="5"/>
  <c r="E561" i="5"/>
  <c r="X561" i="5" s="1"/>
  <c r="V562" i="5"/>
  <c r="E562" i="5"/>
  <c r="V563" i="5"/>
  <c r="E563" i="5"/>
  <c r="X563" i="5" s="1"/>
  <c r="V564" i="5"/>
  <c r="E564" i="5"/>
  <c r="X564" i="5" s="1"/>
  <c r="V565" i="5"/>
  <c r="E565" i="5"/>
  <c r="X565" i="5" s="1"/>
  <c r="V566" i="5"/>
  <c r="E566" i="5"/>
  <c r="X566" i="5" s="1"/>
  <c r="V567" i="5"/>
  <c r="E567" i="5"/>
  <c r="V568" i="5"/>
  <c r="E568" i="5"/>
  <c r="X568" i="5" s="1"/>
  <c r="V569" i="5"/>
  <c r="E569" i="5"/>
  <c r="X569" i="5" s="1"/>
  <c r="V570" i="5"/>
  <c r="E570" i="5"/>
  <c r="X570" i="5" s="1"/>
  <c r="V571" i="5"/>
  <c r="E571" i="5"/>
  <c r="X571" i="5" s="1"/>
  <c r="V572" i="5"/>
  <c r="E572" i="5"/>
  <c r="X572" i="5" s="1"/>
  <c r="V573" i="5"/>
  <c r="E573" i="5"/>
  <c r="X573" i="5" s="1"/>
  <c r="V574" i="5"/>
  <c r="E574" i="5"/>
  <c r="X574" i="5" s="1"/>
  <c r="V575" i="5"/>
  <c r="E575" i="5"/>
  <c r="V576" i="5"/>
  <c r="E576" i="5"/>
  <c r="V577" i="5"/>
  <c r="E577" i="5"/>
  <c r="V578" i="5"/>
  <c r="E578" i="5"/>
  <c r="X578" i="5" s="1"/>
  <c r="V579" i="5"/>
  <c r="E579" i="5"/>
  <c r="X579" i="5" s="1"/>
  <c r="V580" i="5"/>
  <c r="E580" i="5"/>
  <c r="V581" i="5"/>
  <c r="E581" i="5"/>
  <c r="X581" i="5" s="1"/>
  <c r="V582" i="5"/>
  <c r="E582" i="5"/>
  <c r="X582" i="5" s="1"/>
  <c r="V583" i="5"/>
  <c r="E583" i="5"/>
  <c r="V584" i="5"/>
  <c r="E584" i="5"/>
  <c r="X584" i="5" s="1"/>
  <c r="V585" i="5"/>
  <c r="E585" i="5"/>
  <c r="X585" i="5" s="1"/>
  <c r="V586" i="5"/>
  <c r="E586" i="5"/>
  <c r="V587" i="5"/>
  <c r="E587" i="5"/>
  <c r="X587" i="5" s="1"/>
  <c r="V588" i="5"/>
  <c r="E588" i="5"/>
  <c r="X588" i="5" s="1"/>
  <c r="V589" i="5"/>
  <c r="E589" i="5"/>
  <c r="X589" i="5" s="1"/>
  <c r="V590" i="5"/>
  <c r="E590" i="5"/>
  <c r="X590" i="5" s="1"/>
  <c r="V591" i="5"/>
  <c r="E591" i="5"/>
  <c r="V592" i="5"/>
  <c r="E592" i="5"/>
  <c r="V593" i="5"/>
  <c r="E593" i="5"/>
  <c r="X593" i="5" s="1"/>
  <c r="V594" i="5"/>
  <c r="E594" i="5"/>
  <c r="X594" i="5" s="1"/>
  <c r="V595" i="5"/>
  <c r="E595" i="5"/>
  <c r="X595" i="5" s="1"/>
  <c r="V596" i="5"/>
  <c r="E596" i="5"/>
  <c r="X596" i="5" s="1"/>
  <c r="V597" i="5"/>
  <c r="E597" i="5"/>
  <c r="X597" i="5" s="1"/>
  <c r="V598" i="5"/>
  <c r="E598" i="5"/>
  <c r="X598" i="5" s="1"/>
  <c r="V599" i="5"/>
  <c r="E599" i="5"/>
  <c r="V600" i="5"/>
  <c r="E600" i="5"/>
  <c r="V601" i="5"/>
  <c r="E601" i="5"/>
  <c r="X601" i="5" s="1"/>
  <c r="V602" i="5"/>
  <c r="E602" i="5"/>
  <c r="V603" i="5"/>
  <c r="E603" i="5"/>
  <c r="V604" i="5"/>
  <c r="E604" i="5"/>
  <c r="X604" i="5" s="1"/>
  <c r="V605" i="5"/>
  <c r="E605" i="5"/>
  <c r="X605" i="5" s="1"/>
  <c r="V606" i="5"/>
  <c r="E606" i="5"/>
  <c r="X606" i="5" s="1"/>
  <c r="V607" i="5"/>
  <c r="E607" i="5"/>
  <c r="V608" i="5"/>
  <c r="E608" i="5"/>
  <c r="V609" i="5"/>
  <c r="E609" i="5"/>
  <c r="X609" i="5" s="1"/>
  <c r="V610" i="5"/>
  <c r="E610" i="5"/>
  <c r="X610" i="5" s="1"/>
  <c r="V611" i="5"/>
  <c r="E611" i="5"/>
  <c r="X611" i="5" s="1"/>
  <c r="V612" i="5"/>
  <c r="E612" i="5"/>
  <c r="X612" i="5" s="1"/>
  <c r="V613" i="5"/>
  <c r="E613" i="5"/>
  <c r="X613" i="5" s="1"/>
  <c r="V614" i="5"/>
  <c r="E614" i="5"/>
  <c r="X614" i="5" s="1"/>
  <c r="V615" i="5"/>
  <c r="E615" i="5"/>
  <c r="V616" i="5"/>
  <c r="E616" i="5"/>
  <c r="X616" i="5" s="1"/>
  <c r="V617" i="5"/>
  <c r="E617" i="5"/>
  <c r="X617" i="5" s="1"/>
  <c r="V618" i="5"/>
  <c r="E618" i="5"/>
  <c r="X618" i="5" s="1"/>
  <c r="V619" i="5"/>
  <c r="E619" i="5"/>
  <c r="X619" i="5" s="1"/>
  <c r="V620" i="5"/>
  <c r="E620" i="5"/>
  <c r="X620" i="5" s="1"/>
  <c r="V621" i="5"/>
  <c r="E621" i="5"/>
  <c r="X621" i="5" s="1"/>
  <c r="V622" i="5"/>
  <c r="E622" i="5"/>
  <c r="X622" i="5" s="1"/>
  <c r="V623" i="5"/>
  <c r="E623" i="5"/>
  <c r="V624" i="5"/>
  <c r="E624" i="5"/>
  <c r="X624" i="5" s="1"/>
  <c r="V625" i="5"/>
  <c r="E625" i="5"/>
  <c r="X625" i="5" s="1"/>
  <c r="V626" i="5"/>
  <c r="E626" i="5"/>
  <c r="X626" i="5" s="1"/>
  <c r="V627" i="5"/>
  <c r="E627" i="5"/>
  <c r="X627" i="5" s="1"/>
  <c r="V628" i="5"/>
  <c r="E628" i="5"/>
  <c r="X628" i="5" s="1"/>
  <c r="V629" i="5"/>
  <c r="E629" i="5"/>
  <c r="X629" i="5" s="1"/>
  <c r="V630" i="5"/>
  <c r="E630" i="5"/>
  <c r="X630" i="5" s="1"/>
  <c r="V631" i="5"/>
  <c r="E631" i="5"/>
  <c r="V632" i="5"/>
  <c r="E632" i="5"/>
  <c r="V633" i="5"/>
  <c r="E633" i="5"/>
  <c r="X633" i="5" s="1"/>
  <c r="V634" i="5"/>
  <c r="E634" i="5"/>
  <c r="V635" i="5"/>
  <c r="E635" i="5"/>
  <c r="V636" i="5"/>
  <c r="E636" i="5"/>
  <c r="X636" i="5" s="1"/>
  <c r="V637" i="5"/>
  <c r="E637" i="5"/>
  <c r="X637" i="5" s="1"/>
  <c r="V638" i="5"/>
  <c r="E638" i="5"/>
  <c r="X638" i="5" s="1"/>
  <c r="V639" i="5"/>
  <c r="E639" i="5"/>
  <c r="V640" i="5"/>
  <c r="E640" i="5"/>
  <c r="V641" i="5"/>
  <c r="E641" i="5"/>
  <c r="X641" i="5" s="1"/>
  <c r="V642" i="5"/>
  <c r="E642" i="5"/>
  <c r="V643" i="5"/>
  <c r="E643" i="5"/>
  <c r="X643" i="5" s="1"/>
  <c r="V644" i="5"/>
  <c r="E644" i="5"/>
  <c r="V645" i="5"/>
  <c r="E645" i="5"/>
  <c r="X645" i="5" s="1"/>
  <c r="V646" i="5"/>
  <c r="E646" i="5"/>
  <c r="X646" i="5" s="1"/>
  <c r="V647" i="5"/>
  <c r="E647" i="5"/>
  <c r="V648" i="5"/>
  <c r="E648" i="5"/>
  <c r="V649" i="5"/>
  <c r="E649" i="5"/>
  <c r="V650" i="5"/>
  <c r="E650" i="5"/>
  <c r="V651" i="5"/>
  <c r="E651" i="5"/>
  <c r="X651" i="5" s="1"/>
  <c r="V652" i="5"/>
  <c r="E652" i="5"/>
  <c r="X652" i="5" s="1"/>
  <c r="V653" i="5"/>
  <c r="E653" i="5"/>
  <c r="X653" i="5" s="1"/>
  <c r="V654" i="5"/>
  <c r="E654" i="5"/>
  <c r="X654" i="5" s="1"/>
  <c r="V655" i="5"/>
  <c r="E655" i="5"/>
  <c r="V656" i="5"/>
  <c r="E656" i="5"/>
  <c r="X656" i="5" s="1"/>
  <c r="V657" i="5"/>
  <c r="E657" i="5"/>
  <c r="X657" i="5" s="1"/>
  <c r="V658" i="5"/>
  <c r="E658" i="5"/>
  <c r="X658" i="5" s="1"/>
  <c r="V659" i="5"/>
  <c r="E659" i="5"/>
  <c r="X659" i="5" s="1"/>
  <c r="V660" i="5"/>
  <c r="E660" i="5"/>
  <c r="X660" i="5" s="1"/>
  <c r="V661" i="5"/>
  <c r="E661" i="5"/>
  <c r="X661" i="5" s="1"/>
  <c r="V662" i="5"/>
  <c r="E662" i="5"/>
  <c r="X662" i="5" s="1"/>
  <c r="V663" i="5"/>
  <c r="E663" i="5"/>
  <c r="V664" i="5"/>
  <c r="E664" i="5"/>
  <c r="V665" i="5"/>
  <c r="E665" i="5"/>
  <c r="X665" i="5" s="1"/>
  <c r="V666" i="5"/>
  <c r="E666" i="5"/>
  <c r="X666" i="5" s="1"/>
  <c r="V667" i="5"/>
  <c r="E667" i="5"/>
  <c r="X667" i="5" s="1"/>
  <c r="V668" i="5"/>
  <c r="E668" i="5"/>
  <c r="X668" i="5" s="1"/>
  <c r="V669" i="5"/>
  <c r="E669" i="5"/>
  <c r="X669" i="5" s="1"/>
  <c r="V670" i="5"/>
  <c r="E670" i="5"/>
  <c r="X670" i="5" s="1"/>
  <c r="V671" i="5"/>
  <c r="E671" i="5"/>
  <c r="V672" i="5"/>
  <c r="E672" i="5"/>
  <c r="V673" i="5"/>
  <c r="E673" i="5"/>
  <c r="X673" i="5" s="1"/>
  <c r="V674" i="5"/>
  <c r="E674" i="5"/>
  <c r="X674" i="5" s="1"/>
  <c r="V675" i="5"/>
  <c r="E675" i="5"/>
  <c r="X675" i="5" s="1"/>
  <c r="V676" i="5"/>
  <c r="E676" i="5"/>
  <c r="X676" i="5" s="1"/>
  <c r="V677" i="5"/>
  <c r="E677" i="5"/>
  <c r="X677" i="5" s="1"/>
  <c r="V678" i="5"/>
  <c r="E678" i="5"/>
  <c r="X678" i="5" s="1"/>
  <c r="V679" i="5"/>
  <c r="E679" i="5"/>
  <c r="V680" i="5"/>
  <c r="E680" i="5"/>
  <c r="V681" i="5"/>
  <c r="E681" i="5"/>
  <c r="X681" i="5" s="1"/>
  <c r="V682" i="5"/>
  <c r="E682" i="5"/>
  <c r="X682" i="5" s="1"/>
  <c r="V683" i="5"/>
  <c r="E683" i="5"/>
  <c r="X683" i="5" s="1"/>
  <c r="V684" i="5"/>
  <c r="E684" i="5"/>
  <c r="X684" i="5" s="1"/>
  <c r="V685" i="5"/>
  <c r="E685" i="5"/>
  <c r="X685" i="5" s="1"/>
  <c r="V686" i="5"/>
  <c r="E686" i="5"/>
  <c r="X686" i="5" s="1"/>
  <c r="V687" i="5"/>
  <c r="E687" i="5"/>
  <c r="V688" i="5"/>
  <c r="E688" i="5"/>
  <c r="X688" i="5" s="1"/>
  <c r="V689" i="5"/>
  <c r="E689" i="5"/>
  <c r="X689" i="5" s="1"/>
  <c r="V690" i="5"/>
  <c r="E690" i="5"/>
  <c r="X690" i="5" s="1"/>
  <c r="V691" i="5"/>
  <c r="E691" i="5"/>
  <c r="X691" i="5" s="1"/>
  <c r="V692" i="5"/>
  <c r="E692" i="5"/>
  <c r="X692" i="5" s="1"/>
  <c r="V693" i="5"/>
  <c r="E693" i="5"/>
  <c r="X693" i="5" s="1"/>
  <c r="V694" i="5"/>
  <c r="E694" i="5"/>
  <c r="X694" i="5" s="1"/>
  <c r="V695" i="5"/>
  <c r="E695" i="5"/>
  <c r="V696" i="5"/>
  <c r="E696" i="5"/>
  <c r="V697" i="5"/>
  <c r="E697" i="5"/>
  <c r="X697" i="5" s="1"/>
  <c r="V698" i="5"/>
  <c r="E698" i="5"/>
  <c r="X698" i="5" s="1"/>
  <c r="V699" i="5"/>
  <c r="E699" i="5"/>
  <c r="X699" i="5" s="1"/>
  <c r="V700" i="5"/>
  <c r="E700" i="5"/>
  <c r="X700" i="5" s="1"/>
  <c r="V701" i="5"/>
  <c r="E701" i="5"/>
  <c r="X701" i="5" s="1"/>
  <c r="V702" i="5"/>
  <c r="E702" i="5"/>
  <c r="X702" i="5" s="1"/>
  <c r="V703" i="5"/>
  <c r="E703" i="5"/>
  <c r="V704" i="5"/>
  <c r="E704" i="5"/>
  <c r="V705" i="5"/>
  <c r="E705" i="5"/>
  <c r="X705" i="5" s="1"/>
  <c r="V706" i="5"/>
  <c r="E706" i="5"/>
  <c r="X706" i="5" s="1"/>
  <c r="V707" i="5"/>
  <c r="E707" i="5"/>
  <c r="X707" i="5" s="1"/>
  <c r="V708" i="5"/>
  <c r="E708" i="5"/>
  <c r="X708" i="5" s="1"/>
  <c r="V709" i="5"/>
  <c r="E709" i="5"/>
  <c r="X709" i="5" s="1"/>
  <c r="V710" i="5"/>
  <c r="E710" i="5"/>
  <c r="X710" i="5" s="1"/>
  <c r="V711" i="5"/>
  <c r="E711" i="5"/>
  <c r="V712" i="5"/>
  <c r="E712" i="5"/>
  <c r="V713" i="5"/>
  <c r="E713" i="5"/>
  <c r="X713" i="5" s="1"/>
  <c r="V714" i="5"/>
  <c r="E714" i="5"/>
  <c r="X714" i="5" s="1"/>
  <c r="V715" i="5"/>
  <c r="E715" i="5"/>
  <c r="X715" i="5" s="1"/>
  <c r="V716" i="5"/>
  <c r="E716" i="5"/>
  <c r="X716" i="5" s="1"/>
  <c r="V717" i="5"/>
  <c r="E717" i="5"/>
  <c r="X717" i="5" s="1"/>
  <c r="V718" i="5"/>
  <c r="E718" i="5"/>
  <c r="X718" i="5" s="1"/>
  <c r="V719" i="5"/>
  <c r="E719" i="5"/>
  <c r="V720" i="5"/>
  <c r="E720" i="5"/>
  <c r="X720" i="5" s="1"/>
  <c r="V721" i="5"/>
  <c r="E721" i="5"/>
  <c r="X721" i="5" s="1"/>
  <c r="V722" i="5"/>
  <c r="E722" i="5"/>
  <c r="X722" i="5" s="1"/>
  <c r="V723" i="5"/>
  <c r="E723" i="5"/>
  <c r="X723" i="5" s="1"/>
  <c r="V724" i="5"/>
  <c r="E724" i="5"/>
  <c r="X724" i="5" s="1"/>
  <c r="V725" i="5"/>
  <c r="E725" i="5"/>
  <c r="X725" i="5" s="1"/>
  <c r="V726" i="5"/>
  <c r="E726" i="5"/>
  <c r="X726" i="5" s="1"/>
  <c r="V727" i="5"/>
  <c r="E727" i="5"/>
  <c r="V728" i="5"/>
  <c r="E728" i="5"/>
  <c r="X728" i="5" s="1"/>
  <c r="V729" i="5"/>
  <c r="E729" i="5"/>
  <c r="X729" i="5" s="1"/>
  <c r="V730" i="5"/>
  <c r="E730" i="5"/>
  <c r="V731" i="5"/>
  <c r="E731" i="5"/>
  <c r="X731" i="5" s="1"/>
  <c r="V732" i="5"/>
  <c r="E732" i="5"/>
  <c r="X732" i="5" s="1"/>
  <c r="V733" i="5"/>
  <c r="E733" i="5"/>
  <c r="X733" i="5" s="1"/>
  <c r="V734" i="5"/>
  <c r="E734" i="5"/>
  <c r="X734" i="5" s="1"/>
  <c r="V735" i="5"/>
  <c r="E735" i="5"/>
  <c r="V736" i="5"/>
  <c r="E736" i="5"/>
  <c r="X736" i="5" s="1"/>
  <c r="V737" i="5"/>
  <c r="E737" i="5"/>
  <c r="X737" i="5" s="1"/>
  <c r="V738" i="5"/>
  <c r="E738" i="5"/>
  <c r="V739" i="5"/>
  <c r="E739" i="5"/>
  <c r="X739" i="5" s="1"/>
  <c r="V740" i="5"/>
  <c r="E740" i="5"/>
  <c r="X740" i="5" s="1"/>
  <c r="V741" i="5"/>
  <c r="E741" i="5"/>
  <c r="X741" i="5" s="1"/>
  <c r="V742" i="5"/>
  <c r="E742" i="5"/>
  <c r="X742" i="5" s="1"/>
  <c r="V743" i="5"/>
  <c r="E743" i="5"/>
  <c r="V744" i="5"/>
  <c r="E744" i="5"/>
  <c r="X744" i="5" s="1"/>
  <c r="V745" i="5"/>
  <c r="E745" i="5"/>
  <c r="X745" i="5" s="1"/>
  <c r="V746" i="5"/>
  <c r="E746" i="5"/>
  <c r="X746" i="5" s="1"/>
  <c r="V747" i="5"/>
  <c r="E747" i="5"/>
  <c r="X747" i="5" s="1"/>
  <c r="V748" i="5"/>
  <c r="E748" i="5"/>
  <c r="X748" i="5" s="1"/>
  <c r="V749" i="5"/>
  <c r="E749" i="5"/>
  <c r="X749" i="5" s="1"/>
  <c r="V750" i="5"/>
  <c r="E750" i="5"/>
  <c r="X750" i="5" s="1"/>
  <c r="V751" i="5"/>
  <c r="E751" i="5"/>
  <c r="V752" i="5"/>
  <c r="E752" i="5"/>
  <c r="V753" i="5"/>
  <c r="E753" i="5"/>
  <c r="X753" i="5" s="1"/>
  <c r="V754" i="5"/>
  <c r="E754" i="5"/>
  <c r="X754" i="5" s="1"/>
  <c r="V755" i="5"/>
  <c r="E755" i="5"/>
  <c r="X755" i="5" s="1"/>
  <c r="V756" i="5"/>
  <c r="E756" i="5"/>
  <c r="X756" i="5" s="1"/>
  <c r="V757" i="5"/>
  <c r="E757" i="5"/>
  <c r="X757" i="5" s="1"/>
  <c r="V758" i="5"/>
  <c r="E758" i="5"/>
  <c r="X758" i="5" s="1"/>
  <c r="V759" i="5"/>
  <c r="E759" i="5"/>
  <c r="V760" i="5"/>
  <c r="E760" i="5"/>
  <c r="X760" i="5" s="1"/>
  <c r="V761" i="5"/>
  <c r="E761" i="5"/>
  <c r="X761" i="5" s="1"/>
  <c r="V762" i="5"/>
  <c r="E762" i="5"/>
  <c r="V763" i="5"/>
  <c r="E763" i="5"/>
  <c r="X763" i="5" s="1"/>
  <c r="V764" i="5"/>
  <c r="E764" i="5"/>
  <c r="X764" i="5" s="1"/>
  <c r="V765" i="5"/>
  <c r="E765" i="5"/>
  <c r="X765" i="5" s="1"/>
  <c r="V766" i="5"/>
  <c r="E766" i="5"/>
  <c r="X766" i="5" s="1"/>
  <c r="V767" i="5"/>
  <c r="E767" i="5"/>
  <c r="V768" i="5"/>
  <c r="E768" i="5"/>
  <c r="X768" i="5" s="1"/>
  <c r="V769" i="5"/>
  <c r="E769" i="5"/>
  <c r="X769" i="5" s="1"/>
  <c r="V770" i="5"/>
  <c r="E770" i="5"/>
  <c r="X770" i="5" s="1"/>
  <c r="V771" i="5"/>
  <c r="E771" i="5"/>
  <c r="X771" i="5" s="1"/>
  <c r="V772" i="5"/>
  <c r="E772" i="5"/>
  <c r="X772" i="5" s="1"/>
  <c r="V773" i="5"/>
  <c r="E773" i="5"/>
  <c r="X773" i="5" s="1"/>
  <c r="V774" i="5"/>
  <c r="E774" i="5"/>
  <c r="X774" i="5" s="1"/>
  <c r="V775" i="5"/>
  <c r="E775" i="5"/>
  <c r="V776" i="5"/>
  <c r="E776" i="5"/>
  <c r="X776" i="5" s="1"/>
  <c r="V777" i="5"/>
  <c r="E777" i="5"/>
  <c r="X777" i="5" s="1"/>
  <c r="V778" i="5"/>
  <c r="E778" i="5"/>
  <c r="X778" i="5" s="1"/>
  <c r="V779" i="5"/>
  <c r="E779" i="5"/>
  <c r="X779" i="5" s="1"/>
  <c r="V780" i="5"/>
  <c r="E780" i="5"/>
  <c r="X780" i="5" s="1"/>
  <c r="V781" i="5"/>
  <c r="E781" i="5"/>
  <c r="X781" i="5" s="1"/>
  <c r="V782" i="5"/>
  <c r="E782" i="5"/>
  <c r="X782" i="5" s="1"/>
  <c r="V783" i="5"/>
  <c r="E783" i="5"/>
  <c r="V784" i="5"/>
  <c r="E784" i="5"/>
  <c r="X784" i="5" s="1"/>
  <c r="V785" i="5"/>
  <c r="E785" i="5"/>
  <c r="X785" i="5" s="1"/>
  <c r="V786" i="5"/>
  <c r="E786" i="5"/>
  <c r="X786" i="5" s="1"/>
  <c r="V787" i="5"/>
  <c r="E787" i="5"/>
  <c r="X787" i="5" s="1"/>
  <c r="V788" i="5"/>
  <c r="E788" i="5"/>
  <c r="X788" i="5" s="1"/>
  <c r="V789" i="5"/>
  <c r="E789" i="5"/>
  <c r="X789" i="5" s="1"/>
  <c r="V790" i="5"/>
  <c r="E790" i="5"/>
  <c r="X790" i="5" s="1"/>
  <c r="V791" i="5"/>
  <c r="E791" i="5"/>
  <c r="V792" i="5"/>
  <c r="E792" i="5"/>
  <c r="X792" i="5" s="1"/>
  <c r="V793" i="5"/>
  <c r="E793" i="5"/>
  <c r="X793" i="5" s="1"/>
  <c r="V794" i="5"/>
  <c r="E794" i="5"/>
  <c r="V795" i="5"/>
  <c r="E795" i="5"/>
  <c r="X795" i="5" s="1"/>
  <c r="V796" i="5"/>
  <c r="E796" i="5"/>
  <c r="X796" i="5" s="1"/>
  <c r="V797" i="5"/>
  <c r="E797" i="5"/>
  <c r="X797" i="5" s="1"/>
  <c r="V798" i="5"/>
  <c r="E798" i="5"/>
  <c r="X798" i="5" s="1"/>
  <c r="V799" i="5"/>
  <c r="E799" i="5"/>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V809" i="5"/>
  <c r="E809" i="5"/>
  <c r="X809" i="5" s="1"/>
  <c r="V810" i="5"/>
  <c r="E810" i="5"/>
  <c r="V811" i="5"/>
  <c r="E811" i="5"/>
  <c r="X811" i="5" s="1"/>
  <c r="V812" i="5"/>
  <c r="E812" i="5"/>
  <c r="X812" i="5" s="1"/>
  <c r="V813" i="5"/>
  <c r="E813" i="5"/>
  <c r="X813" i="5" s="1"/>
  <c r="V814" i="5"/>
  <c r="E814" i="5"/>
  <c r="X814" i="5" s="1"/>
  <c r="V815" i="5"/>
  <c r="E815" i="5"/>
  <c r="V816" i="5"/>
  <c r="E816" i="5"/>
  <c r="X816" i="5" s="1"/>
  <c r="V817" i="5"/>
  <c r="E817" i="5"/>
  <c r="X817" i="5" s="1"/>
  <c r="V818" i="5"/>
  <c r="E818" i="5"/>
  <c r="V819" i="5"/>
  <c r="E819" i="5"/>
  <c r="X819" i="5" s="1"/>
  <c r="V820" i="5"/>
  <c r="E820" i="5"/>
  <c r="X820" i="5" s="1"/>
  <c r="V821" i="5"/>
  <c r="E821" i="5"/>
  <c r="X821" i="5" s="1"/>
  <c r="V822" i="5"/>
  <c r="E822" i="5"/>
  <c r="X822" i="5" s="1"/>
  <c r="V823" i="5"/>
  <c r="E823" i="5"/>
  <c r="V824" i="5"/>
  <c r="E824" i="5"/>
  <c r="X824" i="5" s="1"/>
  <c r="V825" i="5"/>
  <c r="E825" i="5"/>
  <c r="X825" i="5" s="1"/>
  <c r="V826" i="5"/>
  <c r="E826" i="5"/>
  <c r="V827" i="5"/>
  <c r="E827" i="5"/>
  <c r="X827" i="5" s="1"/>
  <c r="V828" i="5"/>
  <c r="E828" i="5"/>
  <c r="X828" i="5" s="1"/>
  <c r="V829" i="5"/>
  <c r="E829" i="5"/>
  <c r="X829" i="5" s="1"/>
  <c r="V830" i="5"/>
  <c r="E830" i="5"/>
  <c r="X830" i="5" s="1"/>
  <c r="V831" i="5"/>
  <c r="E831" i="5"/>
  <c r="V832" i="5"/>
  <c r="E832" i="5"/>
  <c r="X832" i="5" s="1"/>
  <c r="V833" i="5"/>
  <c r="E833" i="5"/>
  <c r="V834" i="5"/>
  <c r="E834" i="5"/>
  <c r="X834" i="5" s="1"/>
  <c r="V835" i="5"/>
  <c r="E835" i="5"/>
  <c r="X835" i="5" s="1"/>
  <c r="V836" i="5"/>
  <c r="E836" i="5"/>
  <c r="X836" i="5" s="1"/>
  <c r="V837" i="5"/>
  <c r="E837" i="5"/>
  <c r="X837" i="5" s="1"/>
  <c r="V838" i="5"/>
  <c r="E838" i="5"/>
  <c r="X838" i="5" s="1"/>
  <c r="V839" i="5"/>
  <c r="E839" i="5"/>
  <c r="V840" i="5"/>
  <c r="E840" i="5"/>
  <c r="X840" i="5" s="1"/>
  <c r="V841" i="5"/>
  <c r="E841" i="5"/>
  <c r="X841" i="5" s="1"/>
  <c r="V842" i="5"/>
  <c r="E842" i="5"/>
  <c r="X842" i="5" s="1"/>
  <c r="V843" i="5"/>
  <c r="E843" i="5"/>
  <c r="X843" i="5" s="1"/>
  <c r="V844" i="5"/>
  <c r="E844" i="5"/>
  <c r="X844" i="5" s="1"/>
  <c r="V845" i="5"/>
  <c r="E845" i="5"/>
  <c r="X845" i="5" s="1"/>
  <c r="V846" i="5"/>
  <c r="E846" i="5"/>
  <c r="X846" i="5" s="1"/>
  <c r="V847" i="5"/>
  <c r="E847" i="5"/>
  <c r="V848" i="5"/>
  <c r="E848" i="5"/>
  <c r="X848" i="5" s="1"/>
  <c r="V849" i="5"/>
  <c r="E849" i="5"/>
  <c r="X849" i="5" s="1"/>
  <c r="V850" i="5"/>
  <c r="E850" i="5"/>
  <c r="V851" i="5"/>
  <c r="E851" i="5"/>
  <c r="X851" i="5" s="1"/>
  <c r="V852" i="5"/>
  <c r="E852" i="5"/>
  <c r="X852" i="5" s="1"/>
  <c r="V853" i="5"/>
  <c r="E853" i="5"/>
  <c r="X853" i="5" s="1"/>
  <c r="V854" i="5"/>
  <c r="E854" i="5"/>
  <c r="X854" i="5" s="1"/>
  <c r="V855" i="5"/>
  <c r="E855" i="5"/>
  <c r="V856" i="5"/>
  <c r="E856" i="5"/>
  <c r="X856" i="5" s="1"/>
  <c r="V857" i="5"/>
  <c r="E857" i="5"/>
  <c r="X857" i="5" s="1"/>
  <c r="V858" i="5"/>
  <c r="E858" i="5"/>
  <c r="V859" i="5"/>
  <c r="E859" i="5"/>
  <c r="X859" i="5" s="1"/>
  <c r="V860" i="5"/>
  <c r="E860" i="5"/>
  <c r="X860" i="5" s="1"/>
  <c r="V861" i="5"/>
  <c r="E861" i="5"/>
  <c r="X861" i="5" s="1"/>
  <c r="V862" i="5"/>
  <c r="E862" i="5"/>
  <c r="X862" i="5" s="1"/>
  <c r="V863" i="5"/>
  <c r="E863" i="5"/>
  <c r="V864" i="5"/>
  <c r="E864" i="5"/>
  <c r="X864" i="5" s="1"/>
  <c r="V865" i="5"/>
  <c r="E865" i="5"/>
  <c r="X865" i="5" s="1"/>
  <c r="V866" i="5"/>
  <c r="E866" i="5"/>
  <c r="V867" i="5"/>
  <c r="E867" i="5"/>
  <c r="V868" i="5"/>
  <c r="E868" i="5"/>
  <c r="X868" i="5" s="1"/>
  <c r="V869" i="5"/>
  <c r="E869" i="5"/>
  <c r="X869" i="5" s="1"/>
  <c r="V870" i="5"/>
  <c r="E870" i="5"/>
  <c r="X870" i="5" s="1"/>
  <c r="V871" i="5"/>
  <c r="E871" i="5"/>
  <c r="V872" i="5"/>
  <c r="E872" i="5"/>
  <c r="V873" i="5"/>
  <c r="E873" i="5"/>
  <c r="X873" i="5" s="1"/>
  <c r="V874" i="5"/>
  <c r="E874" i="5"/>
  <c r="V875" i="5"/>
  <c r="E875" i="5"/>
  <c r="X875" i="5" s="1"/>
  <c r="V876" i="5"/>
  <c r="E876" i="5"/>
  <c r="X876" i="5" s="1"/>
  <c r="V877" i="5"/>
  <c r="E877" i="5"/>
  <c r="X877" i="5" s="1"/>
  <c r="V878" i="5"/>
  <c r="E878" i="5"/>
  <c r="X878" i="5" s="1"/>
  <c r="V879" i="5"/>
  <c r="E879" i="5"/>
  <c r="V880" i="5"/>
  <c r="E880" i="5"/>
  <c r="X880" i="5" s="1"/>
  <c r="V881" i="5"/>
  <c r="E881" i="5"/>
  <c r="X881" i="5" s="1"/>
  <c r="V882" i="5"/>
  <c r="E882" i="5"/>
  <c r="V883" i="5"/>
  <c r="E883" i="5"/>
  <c r="X883" i="5" s="1"/>
  <c r="V884" i="5"/>
  <c r="E884" i="5"/>
  <c r="V885" i="5"/>
  <c r="E885" i="5"/>
  <c r="X885" i="5" s="1"/>
  <c r="V886" i="5"/>
  <c r="E886" i="5"/>
  <c r="X886" i="5" s="1"/>
  <c r="V887" i="5"/>
  <c r="E887" i="5"/>
  <c r="V888" i="5"/>
  <c r="E888" i="5"/>
  <c r="X888" i="5" s="1"/>
  <c r="V889" i="5"/>
  <c r="E889" i="5"/>
  <c r="X889" i="5" s="1"/>
  <c r="V890" i="5"/>
  <c r="E890" i="5"/>
  <c r="V891" i="5"/>
  <c r="E891" i="5"/>
  <c r="X891" i="5" s="1"/>
  <c r="V892" i="5"/>
  <c r="E892" i="5"/>
  <c r="X892" i="5" s="1"/>
  <c r="V893" i="5"/>
  <c r="E893" i="5"/>
  <c r="X893" i="5" s="1"/>
  <c r="V894" i="5"/>
  <c r="E894" i="5"/>
  <c r="X894" i="5" s="1"/>
  <c r="V895" i="5"/>
  <c r="E895" i="5"/>
  <c r="V896" i="5"/>
  <c r="E896" i="5"/>
  <c r="X896" i="5" s="1"/>
  <c r="V897" i="5"/>
  <c r="E897" i="5"/>
  <c r="X897" i="5" s="1"/>
  <c r="V898" i="5"/>
  <c r="E898" i="5"/>
  <c r="X898" i="5" s="1"/>
  <c r="V899" i="5"/>
  <c r="E899" i="5"/>
  <c r="X899" i="5" s="1"/>
  <c r="V900" i="5"/>
  <c r="E900" i="5"/>
  <c r="X900" i="5" s="1"/>
  <c r="V901" i="5"/>
  <c r="E901" i="5"/>
  <c r="X901" i="5" s="1"/>
  <c r="V902" i="5"/>
  <c r="E902" i="5"/>
  <c r="X902" i="5" s="1"/>
  <c r="V903" i="5"/>
  <c r="E903" i="5"/>
  <c r="V904" i="5"/>
  <c r="E904" i="5"/>
  <c r="X904" i="5" s="1"/>
  <c r="V905" i="5"/>
  <c r="E905" i="5"/>
  <c r="X905" i="5" s="1"/>
  <c r="V906" i="5"/>
  <c r="E906" i="5"/>
  <c r="X906" i="5" s="1"/>
  <c r="V907" i="5"/>
  <c r="E907" i="5"/>
  <c r="X907" i="5" s="1"/>
  <c r="V908" i="5"/>
  <c r="E908" i="5"/>
  <c r="X908" i="5" s="1"/>
  <c r="V909" i="5"/>
  <c r="E909" i="5"/>
  <c r="X909" i="5" s="1"/>
  <c r="V910" i="5"/>
  <c r="E910" i="5"/>
  <c r="X910" i="5" s="1"/>
  <c r="V911" i="5"/>
  <c r="E911" i="5"/>
  <c r="V912" i="5"/>
  <c r="E912" i="5"/>
  <c r="V913" i="5"/>
  <c r="E913" i="5"/>
  <c r="X913" i="5" s="1"/>
  <c r="V914" i="5"/>
  <c r="E914" i="5"/>
  <c r="V915" i="5"/>
  <c r="E915" i="5"/>
  <c r="X915" i="5" s="1"/>
  <c r="V916" i="5"/>
  <c r="E916" i="5"/>
  <c r="X916" i="5" s="1"/>
  <c r="V917" i="5"/>
  <c r="E917" i="5"/>
  <c r="X917" i="5" s="1"/>
  <c r="V918" i="5"/>
  <c r="E918" i="5"/>
  <c r="X918" i="5" s="1"/>
  <c r="V919" i="5"/>
  <c r="E919" i="5"/>
  <c r="V920" i="5"/>
  <c r="E920" i="5"/>
  <c r="X920" i="5" s="1"/>
  <c r="V921" i="5"/>
  <c r="E921" i="5"/>
  <c r="X921" i="5" s="1"/>
  <c r="V922" i="5"/>
  <c r="E922" i="5"/>
  <c r="X922" i="5" s="1"/>
  <c r="V923" i="5"/>
  <c r="E923" i="5"/>
  <c r="X923" i="5" s="1"/>
  <c r="V924" i="5"/>
  <c r="E924" i="5"/>
  <c r="X924" i="5" s="1"/>
  <c r="V925" i="5"/>
  <c r="E925" i="5"/>
  <c r="X925" i="5" s="1"/>
  <c r="V926" i="5"/>
  <c r="E926" i="5"/>
  <c r="X926" i="5" s="1"/>
  <c r="V927" i="5"/>
  <c r="E927" i="5"/>
  <c r="V928" i="5"/>
  <c r="E928" i="5"/>
  <c r="V929" i="5"/>
  <c r="E929" i="5"/>
  <c r="X929" i="5" s="1"/>
  <c r="V930" i="5"/>
  <c r="E930" i="5"/>
  <c r="V931" i="5"/>
  <c r="E931" i="5"/>
  <c r="X931" i="5" s="1"/>
  <c r="V932" i="5"/>
  <c r="E932" i="5"/>
  <c r="X932" i="5" s="1"/>
  <c r="V933" i="5"/>
  <c r="E933" i="5"/>
  <c r="X933" i="5" s="1"/>
  <c r="V934" i="5"/>
  <c r="E934" i="5"/>
  <c r="X934" i="5" s="1"/>
  <c r="V935" i="5"/>
  <c r="E935" i="5"/>
  <c r="V936" i="5"/>
  <c r="E936" i="5"/>
  <c r="X936" i="5" s="1"/>
  <c r="V937" i="5"/>
  <c r="E937" i="5"/>
  <c r="X937" i="5" s="1"/>
  <c r="V938" i="5"/>
  <c r="E938" i="5"/>
  <c r="X938" i="5" s="1"/>
  <c r="V939" i="5"/>
  <c r="E939" i="5"/>
  <c r="X939" i="5" s="1"/>
  <c r="V940" i="5"/>
  <c r="E940" i="5"/>
  <c r="X940" i="5" s="1"/>
  <c r="V941" i="5"/>
  <c r="E941" i="5"/>
  <c r="X941" i="5" s="1"/>
  <c r="V942" i="5"/>
  <c r="E942" i="5"/>
  <c r="X942" i="5" s="1"/>
  <c r="V943" i="5"/>
  <c r="E943" i="5"/>
  <c r="V944" i="5"/>
  <c r="E944" i="5"/>
  <c r="V945" i="5"/>
  <c r="E945" i="5"/>
  <c r="X945" i="5" s="1"/>
  <c r="V946" i="5"/>
  <c r="E946" i="5"/>
  <c r="V947" i="5"/>
  <c r="E947" i="5"/>
  <c r="X947" i="5" s="1"/>
  <c r="V948" i="5"/>
  <c r="E948" i="5"/>
  <c r="X948" i="5" s="1"/>
  <c r="V949" i="5"/>
  <c r="E949" i="5"/>
  <c r="X949" i="5" s="1"/>
  <c r="V950" i="5"/>
  <c r="E950" i="5"/>
  <c r="X950" i="5" s="1"/>
  <c r="V951" i="5"/>
  <c r="E951" i="5"/>
  <c r="V952" i="5"/>
  <c r="E952" i="5"/>
  <c r="V953" i="5"/>
  <c r="E953" i="5"/>
  <c r="X953" i="5" s="1"/>
  <c r="V954" i="5"/>
  <c r="E954" i="5"/>
  <c r="X954" i="5" s="1"/>
  <c r="V955" i="5"/>
  <c r="E955" i="5"/>
  <c r="X955" i="5" s="1"/>
  <c r="V956" i="5"/>
  <c r="E956" i="5"/>
  <c r="X956" i="5" s="1"/>
  <c r="V957" i="5"/>
  <c r="E957" i="5"/>
  <c r="X957" i="5" s="1"/>
  <c r="V958" i="5"/>
  <c r="E958" i="5"/>
  <c r="X958" i="5" s="1"/>
  <c r="V959" i="5"/>
  <c r="E959" i="5"/>
  <c r="V960" i="5"/>
  <c r="E960" i="5"/>
  <c r="V961" i="5"/>
  <c r="E961" i="5"/>
  <c r="X961" i="5" s="1"/>
  <c r="V962" i="5"/>
  <c r="E962" i="5"/>
  <c r="X962" i="5" s="1"/>
  <c r="V963" i="5"/>
  <c r="E963" i="5"/>
  <c r="X963" i="5" s="1"/>
  <c r="V964" i="5"/>
  <c r="E964" i="5"/>
  <c r="X964" i="5" s="1"/>
  <c r="V965" i="5"/>
  <c r="E965" i="5"/>
  <c r="X965" i="5" s="1"/>
  <c r="V966" i="5"/>
  <c r="E966" i="5"/>
  <c r="X966" i="5" s="1"/>
  <c r="V967" i="5"/>
  <c r="E967" i="5"/>
  <c r="V968" i="5"/>
  <c r="E968" i="5"/>
  <c r="V969" i="5"/>
  <c r="E969" i="5"/>
  <c r="X969" i="5" s="1"/>
  <c r="V970" i="5"/>
  <c r="E970" i="5"/>
  <c r="V971" i="5"/>
  <c r="E971" i="5"/>
  <c r="X971" i="5" s="1"/>
  <c r="V972" i="5"/>
  <c r="E972" i="5"/>
  <c r="X972" i="5" s="1"/>
  <c r="V973" i="5"/>
  <c r="E973" i="5"/>
  <c r="X973" i="5" s="1"/>
  <c r="V974" i="5"/>
  <c r="E974" i="5"/>
  <c r="X974" i="5" s="1"/>
  <c r="V975" i="5"/>
  <c r="E975" i="5"/>
  <c r="V976" i="5"/>
  <c r="E976" i="5"/>
  <c r="V977" i="5"/>
  <c r="E977" i="5"/>
  <c r="X977" i="5" s="1"/>
  <c r="V978" i="5"/>
  <c r="E978" i="5"/>
  <c r="X978" i="5" s="1"/>
  <c r="V979" i="5"/>
  <c r="E979" i="5"/>
  <c r="V980" i="5"/>
  <c r="E980" i="5"/>
  <c r="X980" i="5" s="1"/>
  <c r="V981" i="5"/>
  <c r="E981" i="5"/>
  <c r="X981" i="5" s="1"/>
  <c r="V982" i="5"/>
  <c r="E982" i="5"/>
  <c r="X982" i="5" s="1"/>
  <c r="V983" i="5"/>
  <c r="E983" i="5"/>
  <c r="V984" i="5"/>
  <c r="E984" i="5"/>
  <c r="V985" i="5"/>
  <c r="E985" i="5"/>
  <c r="X985" i="5" s="1"/>
  <c r="V986" i="5"/>
  <c r="E986" i="5"/>
  <c r="X986" i="5" s="1"/>
  <c r="V987" i="5"/>
  <c r="E987" i="5"/>
  <c r="X987" i="5" s="1"/>
  <c r="V988" i="5"/>
  <c r="E988" i="5"/>
  <c r="X988" i="5" s="1"/>
  <c r="V989" i="5"/>
  <c r="E989" i="5"/>
  <c r="X989" i="5" s="1"/>
  <c r="V990" i="5"/>
  <c r="E990" i="5"/>
  <c r="X990" i="5" s="1"/>
  <c r="V991" i="5"/>
  <c r="E991" i="5"/>
  <c r="X991" i="5" s="1"/>
  <c r="V992" i="5"/>
  <c r="E992" i="5"/>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V1001" i="5"/>
  <c r="E1001" i="5"/>
  <c r="X1001" i="5" s="1"/>
  <c r="V1002" i="5"/>
  <c r="E1002" i="5"/>
  <c r="X1002" i="5" s="1"/>
  <c r="V1003" i="5"/>
  <c r="E1003" i="5"/>
  <c r="V1004" i="5"/>
  <c r="E1004" i="5"/>
  <c r="X1004" i="5" s="1"/>
  <c r="V1005" i="5"/>
  <c r="E1005" i="5"/>
  <c r="X1005" i="5" s="1"/>
  <c r="V1006" i="5"/>
  <c r="E1006" i="5"/>
  <c r="X1006" i="5" s="1"/>
  <c r="V1007" i="5"/>
  <c r="E1007" i="5"/>
  <c r="V1008" i="5"/>
  <c r="E1008" i="5"/>
  <c r="V1009" i="5"/>
  <c r="E1009" i="5"/>
  <c r="X1009" i="5" s="1"/>
  <c r="V1010" i="5"/>
  <c r="E1010" i="5"/>
  <c r="X1010" i="5" s="1"/>
  <c r="V1011" i="5"/>
  <c r="E1011" i="5"/>
  <c r="X1011" i="5" s="1"/>
  <c r="V1012" i="5"/>
  <c r="E1012" i="5"/>
  <c r="X1012" i="5" s="1"/>
  <c r="V1013" i="5"/>
  <c r="E1013" i="5"/>
  <c r="X1013" i="5" s="1"/>
  <c r="V1014" i="5"/>
  <c r="E1014" i="5"/>
  <c r="X1014" i="5" s="1"/>
  <c r="V1015" i="5"/>
  <c r="E1015" i="5"/>
  <c r="V1016" i="5"/>
  <c r="E1016" i="5"/>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V1033" i="5"/>
  <c r="E1033" i="5"/>
  <c r="X1033" i="5" s="1"/>
  <c r="V1034" i="5"/>
  <c r="E1034" i="5"/>
  <c r="X1034" i="5" s="1"/>
  <c r="V1035" i="5"/>
  <c r="E1035" i="5"/>
  <c r="X1035" i="5" s="1"/>
  <c r="V1036" i="5"/>
  <c r="E1036" i="5"/>
  <c r="X1036" i="5" s="1"/>
  <c r="V1037" i="5"/>
  <c r="E1037" i="5"/>
  <c r="X1037" i="5" s="1"/>
  <c r="V1038" i="5"/>
  <c r="E1038" i="5"/>
  <c r="X1038" i="5" s="1"/>
  <c r="V1039" i="5"/>
  <c r="E1039" i="5"/>
  <c r="V1040" i="5"/>
  <c r="E1040" i="5"/>
  <c r="V1041" i="5"/>
  <c r="E1041" i="5"/>
  <c r="X1041" i="5" s="1"/>
  <c r="V1042" i="5"/>
  <c r="E1042" i="5"/>
  <c r="X1042" i="5" s="1"/>
  <c r="V1043" i="5"/>
  <c r="E1043" i="5"/>
  <c r="X1043" i="5" s="1"/>
  <c r="V1044" i="5"/>
  <c r="E1044" i="5"/>
  <c r="V1045" i="5"/>
  <c r="E1045" i="5"/>
  <c r="X1045" i="5" s="1"/>
  <c r="V1046" i="5"/>
  <c r="E1046" i="5"/>
  <c r="X1046" i="5" s="1"/>
  <c r="V1047" i="5"/>
  <c r="E1047" i="5"/>
  <c r="X1047" i="5" s="1"/>
  <c r="V1048" i="5"/>
  <c r="E1048" i="5"/>
  <c r="V1049" i="5"/>
  <c r="E1049" i="5"/>
  <c r="X1049" i="5" s="1"/>
  <c r="V1050" i="5"/>
  <c r="E1050" i="5"/>
  <c r="X1050" i="5" s="1"/>
  <c r="V1051" i="5"/>
  <c r="E1051" i="5"/>
  <c r="X1051" i="5" s="1"/>
  <c r="V1052" i="5"/>
  <c r="E1052" i="5"/>
  <c r="X1052" i="5" s="1"/>
  <c r="V1053" i="5"/>
  <c r="E1053" i="5"/>
  <c r="X1053" i="5" s="1"/>
  <c r="V1054" i="5"/>
  <c r="E1054" i="5"/>
  <c r="X1054" i="5" s="1"/>
  <c r="V1055" i="5"/>
  <c r="E1055" i="5"/>
  <c r="V1056" i="5"/>
  <c r="E1056" i="5"/>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V1065" i="5"/>
  <c r="E1065" i="5"/>
  <c r="X1065" i="5" s="1"/>
  <c r="V1066" i="5"/>
  <c r="E1066" i="5"/>
  <c r="X1066" i="5" s="1"/>
  <c r="V1067" i="5"/>
  <c r="E1067" i="5"/>
  <c r="X1067" i="5" s="1"/>
  <c r="V1068" i="5"/>
  <c r="E1068" i="5"/>
  <c r="X1068" i="5" s="1"/>
  <c r="V1069" i="5"/>
  <c r="E1069" i="5"/>
  <c r="X1069" i="5" s="1"/>
  <c r="V1070" i="5"/>
  <c r="E1070" i="5"/>
  <c r="X1070" i="5" s="1"/>
  <c r="V1071" i="5"/>
  <c r="E1071" i="5"/>
  <c r="V1072" i="5"/>
  <c r="E1072" i="5"/>
  <c r="V1073" i="5"/>
  <c r="E1073" i="5"/>
  <c r="X1073" i="5" s="1"/>
  <c r="V1074" i="5"/>
  <c r="E1074" i="5"/>
  <c r="V1075" i="5"/>
  <c r="E1075" i="5"/>
  <c r="X1075" i="5" s="1"/>
  <c r="V1076" i="5"/>
  <c r="E1076" i="5"/>
  <c r="X1076" i="5" s="1"/>
  <c r="V1077" i="5"/>
  <c r="E1077" i="5"/>
  <c r="X1077" i="5" s="1"/>
  <c r="V1078" i="5"/>
  <c r="E1078" i="5"/>
  <c r="X1078" i="5" s="1"/>
  <c r="V1079" i="5"/>
  <c r="E1079" i="5"/>
  <c r="V1080" i="5"/>
  <c r="E1080" i="5"/>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V1089" i="5"/>
  <c r="E1089" i="5"/>
  <c r="X1089" i="5" s="1"/>
  <c r="V1090" i="5"/>
  <c r="E1090" i="5"/>
  <c r="X1090" i="5" s="1"/>
  <c r="V1091" i="5"/>
  <c r="E1091" i="5"/>
  <c r="X1091" i="5" s="1"/>
  <c r="V1092" i="5"/>
  <c r="E1092" i="5"/>
  <c r="X1092" i="5" s="1"/>
  <c r="V1093" i="5"/>
  <c r="E1093" i="5"/>
  <c r="X1093" i="5" s="1"/>
  <c r="V1094" i="5"/>
  <c r="E1094" i="5"/>
  <c r="X1094" i="5" s="1"/>
  <c r="V1095" i="5"/>
  <c r="E1095" i="5"/>
  <c r="V1096" i="5"/>
  <c r="E1096" i="5"/>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V1113" i="5"/>
  <c r="E1113" i="5"/>
  <c r="X1113" i="5" s="1"/>
  <c r="V1114" i="5"/>
  <c r="E1114" i="5"/>
  <c r="X1114" i="5" s="1"/>
  <c r="V1115" i="5"/>
  <c r="E1115" i="5"/>
  <c r="V1116" i="5"/>
  <c r="E1116" i="5"/>
  <c r="X1116" i="5" s="1"/>
  <c r="V1117" i="5"/>
  <c r="E1117" i="5"/>
  <c r="X1117" i="5" s="1"/>
  <c r="V1118" i="5"/>
  <c r="E1118" i="5"/>
  <c r="X1118" i="5" s="1"/>
  <c r="V1119" i="5"/>
  <c r="E1119" i="5"/>
  <c r="V1120" i="5"/>
  <c r="E1120" i="5"/>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V1129" i="5"/>
  <c r="E1129" i="5"/>
  <c r="X1129" i="5" s="1"/>
  <c r="V1130" i="5"/>
  <c r="E1130" i="5"/>
  <c r="X1130" i="5" s="1"/>
  <c r="V1131" i="5"/>
  <c r="E1131" i="5"/>
  <c r="X1131" i="5" s="1"/>
  <c r="V1132" i="5"/>
  <c r="E1132" i="5"/>
  <c r="X1132" i="5" s="1"/>
  <c r="V1133" i="5"/>
  <c r="E1133" i="5"/>
  <c r="X1133" i="5" s="1"/>
  <c r="V1134" i="5"/>
  <c r="E1134" i="5"/>
  <c r="X1134" i="5" s="1"/>
  <c r="V1135" i="5"/>
  <c r="E1135" i="5"/>
  <c r="V1136" i="5"/>
  <c r="E1136" i="5"/>
  <c r="X1136" i="5" s="1"/>
  <c r="V1137" i="5"/>
  <c r="E1137" i="5"/>
  <c r="X1137" i="5" s="1"/>
  <c r="V1138" i="5"/>
  <c r="E1138" i="5"/>
  <c r="V1139" i="5"/>
  <c r="E1139" i="5"/>
  <c r="X1139" i="5" s="1"/>
  <c r="V1140" i="5"/>
  <c r="E1140" i="5"/>
  <c r="X1140" i="5" s="1"/>
  <c r="V1141" i="5"/>
  <c r="E1141" i="5"/>
  <c r="X1141" i="5" s="1"/>
  <c r="V1142" i="5"/>
  <c r="E1142" i="5"/>
  <c r="X1142" i="5" s="1"/>
  <c r="V1143" i="5"/>
  <c r="E1143" i="5"/>
  <c r="X1143" i="5" s="1"/>
  <c r="V1144" i="5"/>
  <c r="E1144" i="5"/>
  <c r="V1145" i="5"/>
  <c r="E1145" i="5"/>
  <c r="V1146" i="5"/>
  <c r="E1146" i="5"/>
  <c r="V1147" i="5"/>
  <c r="E1147" i="5"/>
  <c r="X1147" i="5" s="1"/>
  <c r="V1148" i="5"/>
  <c r="E1148" i="5"/>
  <c r="X1148" i="5" s="1"/>
  <c r="V1149" i="5"/>
  <c r="E1149" i="5"/>
  <c r="X1149" i="5" s="1"/>
  <c r="V1150" i="5"/>
  <c r="E1150" i="5"/>
  <c r="X1150" i="5" s="1"/>
  <c r="V1151" i="5"/>
  <c r="E1151" i="5"/>
  <c r="V1152" i="5"/>
  <c r="E1152" i="5"/>
  <c r="X1152" i="5" s="1"/>
  <c r="V1153" i="5"/>
  <c r="E1153" i="5"/>
  <c r="V1154" i="5"/>
  <c r="E1154" i="5"/>
  <c r="X1154" i="5" s="1"/>
  <c r="V1155" i="5"/>
  <c r="E1155" i="5"/>
  <c r="X1155" i="5" s="1"/>
  <c r="V1156" i="5"/>
  <c r="E1156" i="5"/>
  <c r="X1156" i="5" s="1"/>
  <c r="V1157" i="5"/>
  <c r="E1157" i="5"/>
  <c r="X1157" i="5" s="1"/>
  <c r="V1158" i="5"/>
  <c r="E1158" i="5"/>
  <c r="X1158" i="5" s="1"/>
  <c r="V1159" i="5"/>
  <c r="E1159" i="5"/>
  <c r="V1160" i="5"/>
  <c r="E1160" i="5"/>
  <c r="X1160" i="5" s="1"/>
  <c r="V1161" i="5"/>
  <c r="E1161" i="5"/>
  <c r="X1161" i="5" s="1"/>
  <c r="V1162" i="5"/>
  <c r="E1162" i="5"/>
  <c r="V1163" i="5"/>
  <c r="E1163" i="5"/>
  <c r="X1163" i="5" s="1"/>
  <c r="V1164" i="5"/>
  <c r="E1164" i="5"/>
  <c r="V1165" i="5"/>
  <c r="E1165" i="5"/>
  <c r="X1165" i="5" s="1"/>
  <c r="V1166" i="5"/>
  <c r="E1166" i="5"/>
  <c r="X1166" i="5" s="1"/>
  <c r="V1167" i="5"/>
  <c r="E1167" i="5"/>
  <c r="V1168" i="5"/>
  <c r="E1168" i="5"/>
  <c r="X1168" i="5" s="1"/>
  <c r="V1169" i="5"/>
  <c r="E1169" i="5"/>
  <c r="X1169" i="5" s="1"/>
  <c r="V1170" i="5"/>
  <c r="E1170" i="5"/>
  <c r="V1171" i="5"/>
  <c r="E1171" i="5"/>
  <c r="X1171" i="5" s="1"/>
  <c r="V1172" i="5"/>
  <c r="E1172" i="5"/>
  <c r="X1172" i="5" s="1"/>
  <c r="V1173" i="5"/>
  <c r="E1173" i="5"/>
  <c r="X1173" i="5" s="1"/>
  <c r="V1174" i="5"/>
  <c r="E1174" i="5"/>
  <c r="X1174" i="5" s="1"/>
  <c r="V1175" i="5"/>
  <c r="E1175" i="5"/>
  <c r="V1176" i="5"/>
  <c r="E1176" i="5"/>
  <c r="V1177" i="5"/>
  <c r="E1177" i="5"/>
  <c r="X1177" i="5" s="1"/>
  <c r="V1178" i="5"/>
  <c r="E1178" i="5"/>
  <c r="X1178" i="5" s="1"/>
  <c r="V1179" i="5"/>
  <c r="E1179" i="5"/>
  <c r="X1179" i="5" s="1"/>
  <c r="V1180" i="5"/>
  <c r="E1180" i="5"/>
  <c r="X1180" i="5" s="1"/>
  <c r="V1181" i="5"/>
  <c r="E1181" i="5"/>
  <c r="X1181" i="5" s="1"/>
  <c r="V1182" i="5"/>
  <c r="E1182" i="5"/>
  <c r="X1182" i="5" s="1"/>
  <c r="V1183" i="5"/>
  <c r="E1183" i="5"/>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V1200" i="5"/>
  <c r="E1200" i="5"/>
  <c r="X1200" i="5" s="1"/>
  <c r="V1201" i="5"/>
  <c r="E1201" i="5"/>
  <c r="X1201" i="5" s="1"/>
  <c r="V1202" i="5"/>
  <c r="E1202" i="5"/>
  <c r="V1203" i="5"/>
  <c r="E1203" i="5"/>
  <c r="X1203" i="5" s="1"/>
  <c r="V1204" i="5"/>
  <c r="E1204" i="5"/>
  <c r="X1204" i="5" s="1"/>
  <c r="V1205" i="5"/>
  <c r="E1205" i="5"/>
  <c r="X1205" i="5" s="1"/>
  <c r="V1206" i="5"/>
  <c r="E1206" i="5"/>
  <c r="X1206" i="5" s="1"/>
  <c r="V1207" i="5"/>
  <c r="E1207" i="5"/>
  <c r="V1208" i="5"/>
  <c r="E1208" i="5"/>
  <c r="V1209" i="5"/>
  <c r="E1209" i="5"/>
  <c r="X1209" i="5" s="1"/>
  <c r="V1210" i="5"/>
  <c r="E1210" i="5"/>
  <c r="X1210" i="5" s="1"/>
  <c r="V1211" i="5"/>
  <c r="E1211" i="5"/>
  <c r="X1211" i="5" s="1"/>
  <c r="V1212" i="5"/>
  <c r="E1212" i="5"/>
  <c r="X1212" i="5" s="1"/>
  <c r="V1213" i="5"/>
  <c r="E1213" i="5"/>
  <c r="X1213" i="5" s="1"/>
  <c r="V1214" i="5"/>
  <c r="E1214" i="5"/>
  <c r="X1214" i="5" s="1"/>
  <c r="V1215" i="5"/>
  <c r="E1215" i="5"/>
  <c r="V1216" i="5"/>
  <c r="E1216" i="5"/>
  <c r="X1216" i="5" s="1"/>
  <c r="V1217" i="5"/>
  <c r="E1217" i="5"/>
  <c r="X1217" i="5" s="1"/>
  <c r="V1218" i="5"/>
  <c r="E1218" i="5"/>
  <c r="V1219" i="5"/>
  <c r="E1219" i="5"/>
  <c r="X1219" i="5" s="1"/>
  <c r="V1220" i="5"/>
  <c r="E1220" i="5"/>
  <c r="X1220" i="5" s="1"/>
  <c r="V1221" i="5"/>
  <c r="E1221" i="5"/>
  <c r="X1221" i="5" s="1"/>
  <c r="V1222" i="5"/>
  <c r="E1222" i="5"/>
  <c r="X1222" i="5" s="1"/>
  <c r="V1223" i="5"/>
  <c r="E1223" i="5"/>
  <c r="V1224" i="5"/>
  <c r="E1224" i="5"/>
  <c r="X1224" i="5" s="1"/>
  <c r="V1225" i="5"/>
  <c r="E1225" i="5"/>
  <c r="X1225" i="5" s="1"/>
  <c r="V1226" i="5"/>
  <c r="E1226" i="5"/>
  <c r="V1227" i="5"/>
  <c r="E1227" i="5"/>
  <c r="X1227" i="5" s="1"/>
  <c r="V1228" i="5"/>
  <c r="E1228" i="5"/>
  <c r="X1228" i="5" s="1"/>
  <c r="V1229" i="5"/>
  <c r="E1229" i="5"/>
  <c r="X1229" i="5" s="1"/>
  <c r="V1230" i="5"/>
  <c r="E1230" i="5"/>
  <c r="X1230" i="5" s="1"/>
  <c r="V1231" i="5"/>
  <c r="E1231" i="5"/>
  <c r="V1232" i="5"/>
  <c r="E1232" i="5"/>
  <c r="X1232" i="5" s="1"/>
  <c r="V1233" i="5"/>
  <c r="E1233" i="5"/>
  <c r="X1233" i="5" s="1"/>
  <c r="V1234" i="5"/>
  <c r="E1234" i="5"/>
  <c r="V1235" i="5"/>
  <c r="E1235" i="5"/>
  <c r="V1236" i="5"/>
  <c r="E1236" i="5"/>
  <c r="X1236" i="5" s="1"/>
  <c r="V1237" i="5"/>
  <c r="E1237" i="5"/>
  <c r="X1237" i="5" s="1"/>
  <c r="V1238" i="5"/>
  <c r="E1238" i="5"/>
  <c r="X1238" i="5" s="1"/>
  <c r="V1239" i="5"/>
  <c r="E1239" i="5"/>
  <c r="V1240" i="5"/>
  <c r="E1240" i="5"/>
  <c r="X1240" i="5" s="1"/>
  <c r="V1241" i="5"/>
  <c r="E1241" i="5"/>
  <c r="X1241" i="5" s="1"/>
  <c r="V1242" i="5"/>
  <c r="E1242" i="5"/>
  <c r="V1243" i="5"/>
  <c r="E1243" i="5"/>
  <c r="X1243" i="5" s="1"/>
  <c r="V1244" i="5"/>
  <c r="E1244" i="5"/>
  <c r="V1245" i="5"/>
  <c r="E1245" i="5"/>
  <c r="X1245" i="5" s="1"/>
  <c r="V1246" i="5"/>
  <c r="E1246" i="5"/>
  <c r="X1246" i="5" s="1"/>
  <c r="V1247" i="5"/>
  <c r="E1247" i="5"/>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V1256" i="5"/>
  <c r="E1256" i="5"/>
  <c r="X1256" i="5" s="1"/>
  <c r="V1257" i="5"/>
  <c r="E1257" i="5"/>
  <c r="X1257" i="5" s="1"/>
  <c r="V1258" i="5"/>
  <c r="E1258" i="5"/>
  <c r="V1259" i="5"/>
  <c r="E1259" i="5"/>
  <c r="V1260" i="5"/>
  <c r="E1260" i="5"/>
  <c r="X1260" i="5" s="1"/>
  <c r="V1261" i="5"/>
  <c r="E1261" i="5"/>
  <c r="X1261" i="5" s="1"/>
  <c r="V1262" i="5"/>
  <c r="E1262" i="5"/>
  <c r="X1262" i="5" s="1"/>
  <c r="V1263" i="5"/>
  <c r="E1263" i="5"/>
  <c r="V1264" i="5"/>
  <c r="E1264" i="5"/>
  <c r="X1264" i="5" s="1"/>
  <c r="V1265" i="5"/>
  <c r="E1265" i="5"/>
  <c r="X1265" i="5" s="1"/>
  <c r="V1266" i="5"/>
  <c r="E1266" i="5"/>
  <c r="V1267" i="5"/>
  <c r="E1267" i="5"/>
  <c r="X1267" i="5" s="1"/>
  <c r="V1268" i="5"/>
  <c r="E1268" i="5"/>
  <c r="X1268" i="5" s="1"/>
  <c r="V1269" i="5"/>
  <c r="E1269" i="5"/>
  <c r="X1269" i="5" s="1"/>
  <c r="V1270" i="5"/>
  <c r="E1270" i="5"/>
  <c r="X1270" i="5" s="1"/>
  <c r="V1271" i="5"/>
  <c r="E1271" i="5"/>
  <c r="V1272" i="5"/>
  <c r="E1272" i="5"/>
  <c r="V1273" i="5"/>
  <c r="E1273" i="5"/>
  <c r="X1273" i="5" s="1"/>
  <c r="V1274" i="5"/>
  <c r="E1274" i="5"/>
  <c r="V1275" i="5"/>
  <c r="E1275" i="5"/>
  <c r="X1275" i="5" s="1"/>
  <c r="V1276" i="5"/>
  <c r="E1276" i="5"/>
  <c r="X1276" i="5" s="1"/>
  <c r="V1277" i="5"/>
  <c r="E1277" i="5"/>
  <c r="X1277" i="5" s="1"/>
  <c r="V1278" i="5"/>
  <c r="E1278" i="5"/>
  <c r="X1278" i="5" s="1"/>
  <c r="V1279" i="5"/>
  <c r="E1279" i="5"/>
  <c r="V1280" i="5"/>
  <c r="E1280" i="5"/>
  <c r="X1280" i="5" s="1"/>
  <c r="V1281" i="5"/>
  <c r="E1281" i="5"/>
  <c r="X1281" i="5" s="1"/>
  <c r="V1282" i="5"/>
  <c r="E1282" i="5"/>
  <c r="X1282" i="5" s="1"/>
  <c r="V1283" i="5"/>
  <c r="E1283" i="5"/>
  <c r="V1284" i="5"/>
  <c r="E1284" i="5"/>
  <c r="X1284" i="5" s="1"/>
  <c r="V1285" i="5"/>
  <c r="E1285" i="5"/>
  <c r="X1285" i="5" s="1"/>
  <c r="V1286" i="5"/>
  <c r="E1286" i="5"/>
  <c r="X1286" i="5" s="1"/>
  <c r="V1287" i="5"/>
  <c r="E1287" i="5"/>
  <c r="V1288" i="5"/>
  <c r="E1288" i="5"/>
  <c r="X1288" i="5" s="1"/>
  <c r="V1289" i="5"/>
  <c r="E1289" i="5"/>
  <c r="X1289" i="5" s="1"/>
  <c r="V1290" i="5"/>
  <c r="E1290" i="5"/>
  <c r="V1291" i="5"/>
  <c r="E1291" i="5"/>
  <c r="X1291" i="5" s="1"/>
  <c r="V1292" i="5"/>
  <c r="E1292" i="5"/>
  <c r="X1292" i="5" s="1"/>
  <c r="V1293" i="5"/>
  <c r="E1293" i="5"/>
  <c r="X1293" i="5" s="1"/>
  <c r="V1294" i="5"/>
  <c r="E1294" i="5"/>
  <c r="X1294" i="5" s="1"/>
  <c r="V1295" i="5"/>
  <c r="E1295" i="5"/>
  <c r="V1296" i="5"/>
  <c r="E1296" i="5"/>
  <c r="X1296" i="5" s="1"/>
  <c r="V1297" i="5"/>
  <c r="E1297" i="5"/>
  <c r="X1297" i="5" s="1"/>
  <c r="V1298" i="5"/>
  <c r="E1298" i="5"/>
  <c r="V1299" i="5"/>
  <c r="E1299" i="5"/>
  <c r="X1299" i="5" s="1"/>
  <c r="V1300" i="5"/>
  <c r="E1300" i="5"/>
  <c r="X1300" i="5" s="1"/>
  <c r="V1301" i="5"/>
  <c r="E1301" i="5"/>
  <c r="X1301" i="5" s="1"/>
  <c r="V1302" i="5"/>
  <c r="E1302" i="5"/>
  <c r="X1302" i="5" s="1"/>
  <c r="V1303" i="5"/>
  <c r="E1303" i="5"/>
  <c r="V1304" i="5"/>
  <c r="E1304" i="5"/>
  <c r="V1305" i="5"/>
  <c r="E1305" i="5"/>
  <c r="X1305" i="5" s="1"/>
  <c r="V1306" i="5"/>
  <c r="E1306" i="5"/>
  <c r="X1306" i="5" s="1"/>
  <c r="V1307" i="5"/>
  <c r="E1307" i="5"/>
  <c r="X1307" i="5" s="1"/>
  <c r="V1308" i="5"/>
  <c r="E1308" i="5"/>
  <c r="X1308" i="5" s="1"/>
  <c r="V1309" i="5"/>
  <c r="E1309" i="5"/>
  <c r="X1309" i="5" s="1"/>
  <c r="V1310" i="5"/>
  <c r="E1310" i="5"/>
  <c r="X1310" i="5" s="1"/>
  <c r="V1311" i="5"/>
  <c r="E1311" i="5"/>
  <c r="V1312" i="5"/>
  <c r="E1312" i="5"/>
  <c r="X1312" i="5" s="1"/>
  <c r="V1313" i="5"/>
  <c r="E1313" i="5"/>
  <c r="X1313" i="5" s="1"/>
  <c r="V1314" i="5"/>
  <c r="E1314" i="5"/>
  <c r="V1315" i="5"/>
  <c r="E1315" i="5"/>
  <c r="X1315" i="5" s="1"/>
  <c r="V1316" i="5"/>
  <c r="E1316" i="5"/>
  <c r="X1316" i="5" s="1"/>
  <c r="V1317" i="5"/>
  <c r="E1317" i="5"/>
  <c r="X1317" i="5" s="1"/>
  <c r="V1318" i="5"/>
  <c r="E1318" i="5"/>
  <c r="X1318" i="5" s="1"/>
  <c r="V1319" i="5"/>
  <c r="E1319" i="5"/>
  <c r="V1320" i="5"/>
  <c r="E1320" i="5"/>
  <c r="V1321" i="5"/>
  <c r="E1321" i="5"/>
  <c r="X1321" i="5" s="1"/>
  <c r="V1322" i="5"/>
  <c r="E1322" i="5"/>
  <c r="V1323" i="5"/>
  <c r="E1323" i="5"/>
  <c r="X1323" i="5" s="1"/>
  <c r="V1324" i="5"/>
  <c r="E1324" i="5"/>
  <c r="X1324" i="5" s="1"/>
  <c r="V1325" i="5"/>
  <c r="E1325" i="5"/>
  <c r="X1325" i="5" s="1"/>
  <c r="V1326" i="5"/>
  <c r="E1326" i="5"/>
  <c r="X1326" i="5" s="1"/>
  <c r="V1327" i="5"/>
  <c r="E1327" i="5"/>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V1336" i="5"/>
  <c r="E1336" i="5"/>
  <c r="X1336" i="5" s="1"/>
  <c r="V1337" i="5"/>
  <c r="E1337" i="5"/>
  <c r="X1337" i="5" s="1"/>
  <c r="V1338" i="5"/>
  <c r="E1338" i="5"/>
  <c r="V1339" i="5"/>
  <c r="E1339" i="5"/>
  <c r="V1340" i="5"/>
  <c r="E1340" i="5"/>
  <c r="X1340" i="5" s="1"/>
  <c r="V1341" i="5"/>
  <c r="E1341" i="5"/>
  <c r="X1341" i="5" s="1"/>
  <c r="V1342" i="5"/>
  <c r="E1342" i="5"/>
  <c r="X1342" i="5" s="1"/>
  <c r="V1343" i="5"/>
  <c r="E1343" i="5"/>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V1352" i="5"/>
  <c r="E1352" i="5"/>
  <c r="V1353" i="5"/>
  <c r="E1353" i="5"/>
  <c r="X1353" i="5" s="1"/>
  <c r="V1354" i="5"/>
  <c r="E1354" i="5"/>
  <c r="V1355" i="5"/>
  <c r="E1355" i="5"/>
  <c r="X1355" i="5" s="1"/>
  <c r="V1356" i="5"/>
  <c r="E1356" i="5"/>
  <c r="X1356" i="5" s="1"/>
  <c r="V1357" i="5"/>
  <c r="E1357" i="5"/>
  <c r="X1357" i="5" s="1"/>
  <c r="V1358" i="5"/>
  <c r="E1358" i="5"/>
  <c r="X1358" i="5" s="1"/>
  <c r="V1359" i="5"/>
  <c r="E1359" i="5"/>
  <c r="V1360" i="5"/>
  <c r="E1360" i="5"/>
  <c r="V1361" i="5"/>
  <c r="E1361" i="5"/>
  <c r="X1361" i="5" s="1"/>
  <c r="V1362" i="5"/>
  <c r="E1362" i="5"/>
  <c r="V1363" i="5"/>
  <c r="E1363" i="5"/>
  <c r="X1363" i="5" s="1"/>
  <c r="V1364" i="5"/>
  <c r="E1364" i="5"/>
  <c r="X1364" i="5" s="1"/>
  <c r="V1365" i="5"/>
  <c r="E1365" i="5"/>
  <c r="X1365" i="5" s="1"/>
  <c r="V1366" i="5"/>
  <c r="E1366" i="5"/>
  <c r="X1366" i="5" s="1"/>
  <c r="V1367" i="5"/>
  <c r="E1367" i="5"/>
  <c r="V1368" i="5"/>
  <c r="E1368" i="5"/>
  <c r="V1369" i="5"/>
  <c r="E1369" i="5"/>
  <c r="X1369" i="5" s="1"/>
  <c r="V1370" i="5"/>
  <c r="E1370" i="5"/>
  <c r="X1370" i="5" s="1"/>
  <c r="V1371" i="5"/>
  <c r="E1371" i="5"/>
  <c r="X1371" i="5" s="1"/>
  <c r="V1372" i="5"/>
  <c r="E1372" i="5"/>
  <c r="X1372" i="5" s="1"/>
  <c r="V1373" i="5"/>
  <c r="E1373" i="5"/>
  <c r="X1373" i="5" s="1"/>
  <c r="V1374" i="5"/>
  <c r="E1374" i="5"/>
  <c r="X1374" i="5" s="1"/>
  <c r="V1375" i="5"/>
  <c r="E1375" i="5"/>
  <c r="V1376" i="5"/>
  <c r="E1376" i="5"/>
  <c r="V1377" i="5"/>
  <c r="E1377" i="5"/>
  <c r="X1377" i="5" s="1"/>
  <c r="V1378" i="5"/>
  <c r="E1378" i="5"/>
  <c r="V1379" i="5"/>
  <c r="E1379" i="5"/>
  <c r="X1379" i="5" s="1"/>
  <c r="V1380" i="5"/>
  <c r="E1380" i="5"/>
  <c r="X1380" i="5" s="1"/>
  <c r="V1381" i="5"/>
  <c r="E1381" i="5"/>
  <c r="X1381" i="5" s="1"/>
  <c r="V1382" i="5"/>
  <c r="E1382" i="5"/>
  <c r="X1382" i="5" s="1"/>
  <c r="V1383" i="5"/>
  <c r="E1383" i="5"/>
  <c r="V1384" i="5"/>
  <c r="E1384" i="5"/>
  <c r="V1385" i="5"/>
  <c r="E1385" i="5"/>
  <c r="X1385" i="5" s="1"/>
  <c r="V1386" i="5"/>
  <c r="E1386" i="5"/>
  <c r="X1386" i="5" s="1"/>
  <c r="V1387" i="5"/>
  <c r="E1387" i="5"/>
  <c r="X1387" i="5" s="1"/>
  <c r="V1388" i="5"/>
  <c r="E1388" i="5"/>
  <c r="X1388" i="5" s="1"/>
  <c r="V1389" i="5"/>
  <c r="E1389" i="5"/>
  <c r="X1389" i="5" s="1"/>
  <c r="V1390" i="5"/>
  <c r="E1390" i="5"/>
  <c r="X1390" i="5" s="1"/>
  <c r="V1391" i="5"/>
  <c r="E1391" i="5"/>
  <c r="V1392" i="5"/>
  <c r="E1392" i="5"/>
  <c r="V1393" i="5"/>
  <c r="E1393" i="5"/>
  <c r="X1393" i="5" s="1"/>
  <c r="V1394" i="5"/>
  <c r="E1394" i="5"/>
  <c r="V1395" i="5"/>
  <c r="E1395" i="5"/>
  <c r="X1395" i="5" s="1"/>
  <c r="V1396" i="5"/>
  <c r="E1396" i="5"/>
  <c r="X1396" i="5" s="1"/>
  <c r="V1397" i="5"/>
  <c r="E1397" i="5"/>
  <c r="X1397" i="5" s="1"/>
  <c r="V1398" i="5"/>
  <c r="E1398" i="5"/>
  <c r="X1398" i="5" s="1"/>
  <c r="V1399" i="5"/>
  <c r="E1399" i="5"/>
  <c r="V1400" i="5"/>
  <c r="E1400" i="5"/>
  <c r="V1401" i="5"/>
  <c r="E1401" i="5"/>
  <c r="X1401" i="5" s="1"/>
  <c r="V1402" i="5"/>
  <c r="E1402" i="5"/>
  <c r="X1402" i="5" s="1"/>
  <c r="V1403" i="5"/>
  <c r="E1403" i="5"/>
  <c r="X1403" i="5" s="1"/>
  <c r="V1404" i="5"/>
  <c r="E1404" i="5"/>
  <c r="X1404" i="5" s="1"/>
  <c r="V1405" i="5"/>
  <c r="E1405" i="5"/>
  <c r="X1405" i="5" s="1"/>
  <c r="V1406" i="5"/>
  <c r="E1406" i="5"/>
  <c r="X1406" i="5" s="1"/>
  <c r="V1407" i="5"/>
  <c r="E1407" i="5"/>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V1424" i="5"/>
  <c r="E1424" i="5"/>
  <c r="X1424" i="5" s="1"/>
  <c r="V1425" i="5"/>
  <c r="E1425" i="5"/>
  <c r="V1426" i="5"/>
  <c r="E1426" i="5"/>
  <c r="V1427" i="5"/>
  <c r="E1427" i="5"/>
  <c r="X1427" i="5" s="1"/>
  <c r="V1428" i="5"/>
  <c r="E1428" i="5"/>
  <c r="X1428" i="5" s="1"/>
  <c r="V1429" i="5"/>
  <c r="E1429" i="5"/>
  <c r="X1429" i="5" s="1"/>
  <c r="V1430" i="5"/>
  <c r="E1430" i="5"/>
  <c r="X1430" i="5" s="1"/>
  <c r="V1431" i="5"/>
  <c r="E1431" i="5"/>
  <c r="V1432" i="5"/>
  <c r="E1432" i="5"/>
  <c r="X1432" i="5" s="1"/>
  <c r="V1433" i="5"/>
  <c r="E1433" i="5"/>
  <c r="X1433" i="5" s="1"/>
  <c r="V1434" i="5"/>
  <c r="E1434" i="5"/>
  <c r="V1435" i="5"/>
  <c r="E1435" i="5"/>
  <c r="X1435" i="5" s="1"/>
  <c r="V1436" i="5"/>
  <c r="E1436" i="5"/>
  <c r="X1436" i="5" s="1"/>
  <c r="V1437" i="5"/>
  <c r="E1437" i="5"/>
  <c r="X1437" i="5" s="1"/>
  <c r="V1438" i="5"/>
  <c r="E1438" i="5"/>
  <c r="X1438" i="5" s="1"/>
  <c r="V1439" i="5"/>
  <c r="E1439" i="5"/>
  <c r="V1440" i="5"/>
  <c r="E1440" i="5"/>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V1456" i="5"/>
  <c r="E1456" i="5"/>
  <c r="V1457" i="5"/>
  <c r="E1457" i="5"/>
  <c r="X1457" i="5" s="1"/>
  <c r="V1458" i="5"/>
  <c r="E1458" i="5"/>
  <c r="X1458" i="5" s="1"/>
  <c r="V1459" i="5"/>
  <c r="E1459" i="5"/>
  <c r="X1459" i="5" s="1"/>
  <c r="V1460" i="5"/>
  <c r="E1460" i="5"/>
  <c r="X1460" i="5" s="1"/>
  <c r="V1461" i="5"/>
  <c r="E1461" i="5"/>
  <c r="X1461" i="5" s="1"/>
  <c r="V1462" i="5"/>
  <c r="E1462" i="5"/>
  <c r="X1462" i="5" s="1"/>
  <c r="V1463" i="5"/>
  <c r="E1463" i="5"/>
  <c r="V1464" i="5"/>
  <c r="E1464" i="5"/>
  <c r="V1465" i="5"/>
  <c r="E1465" i="5"/>
  <c r="X1465" i="5" s="1"/>
  <c r="V1466" i="5"/>
  <c r="E1466" i="5"/>
  <c r="X1466" i="5" s="1"/>
  <c r="V1467" i="5"/>
  <c r="E1467" i="5"/>
  <c r="X1467" i="5" s="1"/>
  <c r="V1468" i="5"/>
  <c r="E1468" i="5"/>
  <c r="X1468" i="5" s="1"/>
  <c r="V1469" i="5"/>
  <c r="E1469" i="5"/>
  <c r="X1469" i="5" s="1"/>
  <c r="V1470" i="5"/>
  <c r="E1470" i="5"/>
  <c r="X1470" i="5" s="1"/>
  <c r="V1471" i="5"/>
  <c r="E1471" i="5"/>
  <c r="V1472" i="5"/>
  <c r="E1472" i="5"/>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V1497" i="5"/>
  <c r="E1497" i="5"/>
  <c r="X1497" i="5" s="1"/>
  <c r="V1498" i="5"/>
  <c r="E1498" i="5"/>
  <c r="X1498" i="5" s="1"/>
  <c r="V1499" i="5"/>
  <c r="E1499" i="5"/>
  <c r="X1499" i="5" s="1"/>
  <c r="V1500" i="5"/>
  <c r="E1500" i="5"/>
  <c r="X1500" i="5" s="1"/>
  <c r="V1501" i="5"/>
  <c r="E1501" i="5"/>
  <c r="X1501" i="5" s="1"/>
  <c r="V1502" i="5"/>
  <c r="E1502" i="5"/>
  <c r="X1502" i="5" s="1"/>
  <c r="V1503" i="5"/>
  <c r="E1503" i="5"/>
  <c r="V1504" i="5"/>
  <c r="E1504" i="5"/>
  <c r="X1504" i="5" s="1"/>
  <c r="V1505" i="5"/>
  <c r="E1505" i="5"/>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V1528" i="5"/>
  <c r="E1528" i="5"/>
  <c r="V1529" i="5"/>
  <c r="E1529" i="5"/>
  <c r="X1529" i="5" s="1"/>
  <c r="V1530" i="5"/>
  <c r="E1530" i="5"/>
  <c r="V1531" i="5"/>
  <c r="E1531" i="5"/>
  <c r="X1531" i="5" s="1"/>
  <c r="V1532" i="5"/>
  <c r="E1532" i="5"/>
  <c r="X1532" i="5" s="1"/>
  <c r="V1533" i="5"/>
  <c r="E1533" i="5"/>
  <c r="X1533" i="5" s="1"/>
  <c r="V1534" i="5"/>
  <c r="E1534" i="5"/>
  <c r="X1534" i="5" s="1"/>
  <c r="V1535" i="5"/>
  <c r="E1535" i="5"/>
  <c r="X1535" i="5" s="1"/>
  <c r="V1536" i="5"/>
  <c r="E1536" i="5"/>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V1553" i="5"/>
  <c r="E1553" i="5"/>
  <c r="X1553" i="5" s="1"/>
  <c r="V1554" i="5"/>
  <c r="E1554" i="5"/>
  <c r="X1554" i="5" s="1"/>
  <c r="V1555" i="5"/>
  <c r="E1555" i="5"/>
  <c r="V1556" i="5"/>
  <c r="E1556" i="5"/>
  <c r="X1556" i="5" s="1"/>
  <c r="V1557" i="5"/>
  <c r="E1557" i="5"/>
  <c r="X1557" i="5" s="1"/>
  <c r="V1558" i="5"/>
  <c r="E1558" i="5"/>
  <c r="X1558" i="5" s="1"/>
  <c r="V1559" i="5"/>
  <c r="E1559" i="5"/>
  <c r="V1560" i="5"/>
  <c r="E1560" i="5"/>
  <c r="V1561" i="5"/>
  <c r="E1561" i="5"/>
  <c r="X1561" i="5" s="1"/>
  <c r="V1562" i="5"/>
  <c r="E1562" i="5"/>
  <c r="V1563" i="5"/>
  <c r="E1563" i="5"/>
  <c r="V1564" i="5"/>
  <c r="E1564" i="5"/>
  <c r="X1564" i="5" s="1"/>
  <c r="V1565" i="5"/>
  <c r="E1565" i="5"/>
  <c r="X1565" i="5" s="1"/>
  <c r="V1566" i="5"/>
  <c r="E1566" i="5"/>
  <c r="X1566" i="5" s="1"/>
  <c r="V1567" i="5"/>
  <c r="E1567" i="5"/>
  <c r="V1568" i="5"/>
  <c r="E1568" i="5"/>
  <c r="V1569" i="5"/>
  <c r="E1569" i="5"/>
  <c r="X1569" i="5" s="1"/>
  <c r="V1570" i="5"/>
  <c r="E1570" i="5"/>
  <c r="V1571" i="5"/>
  <c r="E1571" i="5"/>
  <c r="X1571" i="5" s="1"/>
  <c r="V1572" i="5"/>
  <c r="E1572" i="5"/>
  <c r="X1572" i="5" s="1"/>
  <c r="V1573" i="5"/>
  <c r="E1573" i="5"/>
  <c r="X1573" i="5" s="1"/>
  <c r="V1574" i="5"/>
  <c r="E1574" i="5"/>
  <c r="X1574" i="5" s="1"/>
  <c r="V1575" i="5"/>
  <c r="E1575" i="5"/>
  <c r="V1576" i="5"/>
  <c r="E1576" i="5"/>
  <c r="V1577" i="5"/>
  <c r="E1577" i="5"/>
  <c r="X1577" i="5" s="1"/>
  <c r="V1578" i="5"/>
  <c r="E1578" i="5"/>
  <c r="V1579" i="5"/>
  <c r="E1579" i="5"/>
  <c r="X1579" i="5" s="1"/>
  <c r="V1580" i="5"/>
  <c r="E1580" i="5"/>
  <c r="X1580" i="5" s="1"/>
  <c r="V1581" i="5"/>
  <c r="E1581" i="5"/>
  <c r="X1581" i="5" s="1"/>
  <c r="V1582" i="5"/>
  <c r="E1582" i="5"/>
  <c r="X1582" i="5" s="1"/>
  <c r="V1583" i="5"/>
  <c r="E1583" i="5"/>
  <c r="V1584" i="5"/>
  <c r="E1584" i="5"/>
  <c r="V1585" i="5"/>
  <c r="E1585" i="5"/>
  <c r="X1585" i="5" s="1"/>
  <c r="V1586" i="5"/>
  <c r="E1586" i="5"/>
  <c r="V1587" i="5"/>
  <c r="E1587" i="5"/>
  <c r="X1587" i="5" s="1"/>
  <c r="V1588" i="5"/>
  <c r="E1588" i="5"/>
  <c r="X1588" i="5" s="1"/>
  <c r="V1589" i="5"/>
  <c r="E1589" i="5"/>
  <c r="X1589" i="5" s="1"/>
  <c r="V1590" i="5"/>
  <c r="E1590" i="5"/>
  <c r="X1590" i="5" s="1"/>
  <c r="V1591" i="5"/>
  <c r="E1591" i="5"/>
  <c r="V1592" i="5"/>
  <c r="E1592" i="5"/>
  <c r="V1593" i="5"/>
  <c r="E1593" i="5"/>
  <c r="X1593" i="5" s="1"/>
  <c r="V1594" i="5"/>
  <c r="E1594" i="5"/>
  <c r="V1595" i="5"/>
  <c r="E1595" i="5"/>
  <c r="X1595" i="5" s="1"/>
  <c r="V1596" i="5"/>
  <c r="E1596" i="5"/>
  <c r="X1596" i="5" s="1"/>
  <c r="V1597" i="5"/>
  <c r="E1597" i="5"/>
  <c r="X1597" i="5" s="1"/>
  <c r="V1598" i="5"/>
  <c r="E1598" i="5"/>
  <c r="X1598" i="5" s="1"/>
  <c r="V1599" i="5"/>
  <c r="E1599" i="5"/>
  <c r="V1600" i="5"/>
  <c r="E1600" i="5"/>
  <c r="V1601" i="5"/>
  <c r="E1601" i="5"/>
  <c r="X1601" i="5" s="1"/>
  <c r="V1602" i="5"/>
  <c r="E1602" i="5"/>
  <c r="V1603" i="5"/>
  <c r="E1603" i="5"/>
  <c r="X1603" i="5" s="1"/>
  <c r="V1604" i="5"/>
  <c r="E1604" i="5"/>
  <c r="X1604" i="5" s="1"/>
  <c r="V1605" i="5"/>
  <c r="E1605" i="5"/>
  <c r="X1605" i="5" s="1"/>
  <c r="V1606" i="5"/>
  <c r="E1606" i="5"/>
  <c r="X1606" i="5" s="1"/>
  <c r="V1607" i="5"/>
  <c r="E1607" i="5"/>
  <c r="V1608" i="5"/>
  <c r="E1608" i="5"/>
  <c r="V1609" i="5"/>
  <c r="E1609" i="5"/>
  <c r="X1609" i="5" s="1"/>
  <c r="V1610" i="5"/>
  <c r="E1610" i="5"/>
  <c r="V1611" i="5"/>
  <c r="E1611" i="5"/>
  <c r="X1611" i="5" s="1"/>
  <c r="V1612" i="5"/>
  <c r="E1612" i="5"/>
  <c r="X1612" i="5" s="1"/>
  <c r="V1613" i="5"/>
  <c r="E1613" i="5"/>
  <c r="X1613" i="5" s="1"/>
  <c r="V1614" i="5"/>
  <c r="E1614" i="5"/>
  <c r="X1614" i="5" s="1"/>
  <c r="V1615" i="5"/>
  <c r="E1615" i="5"/>
  <c r="V1616" i="5"/>
  <c r="E1616" i="5"/>
  <c r="V1617" i="5"/>
  <c r="E1617" i="5"/>
  <c r="X1617" i="5" s="1"/>
  <c r="V1618" i="5"/>
  <c r="E1618" i="5"/>
  <c r="V1619" i="5"/>
  <c r="E1619" i="5"/>
  <c r="X1619" i="5" s="1"/>
  <c r="V1620" i="5"/>
  <c r="E1620" i="5"/>
  <c r="X1620" i="5" s="1"/>
  <c r="V1621" i="5"/>
  <c r="E1621" i="5"/>
  <c r="X1621" i="5" s="1"/>
  <c r="V1622" i="5"/>
  <c r="E1622" i="5"/>
  <c r="X1622" i="5" s="1"/>
  <c r="V1623" i="5"/>
  <c r="E1623" i="5"/>
  <c r="V1624" i="5"/>
  <c r="E1624" i="5"/>
  <c r="V1625" i="5"/>
  <c r="E1625" i="5"/>
  <c r="X1625" i="5" s="1"/>
  <c r="V1626" i="5"/>
  <c r="E1626" i="5"/>
  <c r="V1627" i="5"/>
  <c r="E1627" i="5"/>
  <c r="X1627" i="5" s="1"/>
  <c r="V1628" i="5"/>
  <c r="E1628" i="5"/>
  <c r="X1628" i="5" s="1"/>
  <c r="V1629" i="5"/>
  <c r="E1629" i="5"/>
  <c r="X1629" i="5" s="1"/>
  <c r="V1630" i="5"/>
  <c r="E1630" i="5"/>
  <c r="X1630" i="5" s="1"/>
  <c r="V1631" i="5"/>
  <c r="E1631" i="5"/>
  <c r="V1632" i="5"/>
  <c r="E1632" i="5"/>
  <c r="X1632" i="5" s="1"/>
  <c r="V1633" i="5"/>
  <c r="E1633" i="5"/>
  <c r="X1633" i="5" s="1"/>
  <c r="V1634" i="5"/>
  <c r="E1634" i="5"/>
  <c r="V1635" i="5"/>
  <c r="E1635" i="5"/>
  <c r="X1635" i="5" s="1"/>
  <c r="V1636" i="5"/>
  <c r="E1636" i="5"/>
  <c r="X1636" i="5" s="1"/>
  <c r="V1637" i="5"/>
  <c r="E1637" i="5"/>
  <c r="X1637" i="5" s="1"/>
  <c r="V1638" i="5"/>
  <c r="E1638" i="5"/>
  <c r="X1638" i="5" s="1"/>
  <c r="V1639" i="5"/>
  <c r="E1639" i="5"/>
  <c r="V1640" i="5"/>
  <c r="E1640" i="5"/>
  <c r="V1641" i="5"/>
  <c r="E1641" i="5"/>
  <c r="X1641" i="5" s="1"/>
  <c r="V1642" i="5"/>
  <c r="E1642" i="5"/>
  <c r="V1643" i="5"/>
  <c r="E1643" i="5"/>
  <c r="X1643" i="5" s="1"/>
  <c r="V1644" i="5"/>
  <c r="E1644" i="5"/>
  <c r="X1644" i="5" s="1"/>
  <c r="V1645" i="5"/>
  <c r="E1645" i="5"/>
  <c r="X1645" i="5" s="1"/>
  <c r="V1646" i="5"/>
  <c r="E1646" i="5"/>
  <c r="X1646" i="5" s="1"/>
  <c r="V1647" i="5"/>
  <c r="E1647" i="5"/>
  <c r="V1648" i="5"/>
  <c r="E1648" i="5"/>
  <c r="X1648" i="5" s="1"/>
  <c r="V1649" i="5"/>
  <c r="E1649" i="5"/>
  <c r="X1649" i="5" s="1"/>
  <c r="V1650" i="5"/>
  <c r="E1650" i="5"/>
  <c r="V1651" i="5"/>
  <c r="E1651" i="5"/>
  <c r="X1651" i="5" s="1"/>
  <c r="V1652" i="5"/>
  <c r="E1652" i="5"/>
  <c r="X1652" i="5" s="1"/>
  <c r="V1653" i="5"/>
  <c r="E1653" i="5"/>
  <c r="X1653" i="5" s="1"/>
  <c r="V1654" i="5"/>
  <c r="E1654" i="5"/>
  <c r="X1654" i="5" s="1"/>
  <c r="V1655" i="5"/>
  <c r="E1655" i="5"/>
  <c r="V1656" i="5"/>
  <c r="E1656" i="5"/>
  <c r="X1656" i="5" s="1"/>
  <c r="V1657" i="5"/>
  <c r="E1657" i="5"/>
  <c r="X1657" i="5" s="1"/>
  <c r="V1658" i="5"/>
  <c r="E1658" i="5"/>
  <c r="V1659" i="5"/>
  <c r="E1659" i="5"/>
  <c r="X1659" i="5" s="1"/>
  <c r="V1660" i="5"/>
  <c r="E1660" i="5"/>
  <c r="X1660" i="5" s="1"/>
  <c r="V1661" i="5"/>
  <c r="E1661" i="5"/>
  <c r="X1661" i="5" s="1"/>
  <c r="V1662" i="5"/>
  <c r="E1662" i="5"/>
  <c r="X1662" i="5" s="1"/>
  <c r="V1663" i="5"/>
  <c r="E1663" i="5"/>
  <c r="V1664" i="5"/>
  <c r="E1664" i="5"/>
  <c r="X1664" i="5" s="1"/>
  <c r="V1665" i="5"/>
  <c r="E1665" i="5"/>
  <c r="X1665" i="5" s="1"/>
  <c r="V1666" i="5"/>
  <c r="E1666" i="5"/>
  <c r="V1667" i="5"/>
  <c r="E1667" i="5"/>
  <c r="X1667" i="5" s="1"/>
  <c r="V1668" i="5"/>
  <c r="E1668" i="5"/>
  <c r="X1668" i="5" s="1"/>
  <c r="V1669" i="5"/>
  <c r="E1669" i="5"/>
  <c r="X1669" i="5" s="1"/>
  <c r="V1670" i="5"/>
  <c r="E1670" i="5"/>
  <c r="X1670" i="5" s="1"/>
  <c r="V1671" i="5"/>
  <c r="E1671" i="5"/>
  <c r="V1672" i="5"/>
  <c r="E1672" i="5"/>
  <c r="V1673" i="5"/>
  <c r="E1673" i="5"/>
  <c r="X1673" i="5" s="1"/>
  <c r="V1674" i="5"/>
  <c r="E1674" i="5"/>
  <c r="X1674" i="5" s="1"/>
  <c r="V1675" i="5"/>
  <c r="E1675" i="5"/>
  <c r="X1675" i="5" s="1"/>
  <c r="V1676" i="5"/>
  <c r="E1676" i="5"/>
  <c r="X1676" i="5" s="1"/>
  <c r="V1677" i="5"/>
  <c r="E1677" i="5"/>
  <c r="X1677" i="5" s="1"/>
  <c r="V1678" i="5"/>
  <c r="E1678" i="5"/>
  <c r="X1678" i="5" s="1"/>
  <c r="V1679" i="5"/>
  <c r="E1679" i="5"/>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V1688" i="5"/>
  <c r="E1688" i="5"/>
  <c r="V1689" i="5"/>
  <c r="E1689" i="5"/>
  <c r="X1689" i="5" s="1"/>
  <c r="V1690" i="5"/>
  <c r="E1690" i="5"/>
  <c r="V1691" i="5"/>
  <c r="E1691" i="5"/>
  <c r="V1692" i="5"/>
  <c r="E1692" i="5"/>
  <c r="X1692" i="5" s="1"/>
  <c r="V1693" i="5"/>
  <c r="E1693" i="5"/>
  <c r="X1693" i="5" s="1"/>
  <c r="V1694" i="5"/>
  <c r="E1694" i="5"/>
  <c r="X1694" i="5" s="1"/>
  <c r="V1695" i="5"/>
  <c r="E1695" i="5"/>
  <c r="V1696" i="5"/>
  <c r="E1696" i="5"/>
  <c r="X1696" i="5" s="1"/>
  <c r="V1697" i="5"/>
  <c r="E1697" i="5"/>
  <c r="X1697" i="5" s="1"/>
  <c r="V1698" i="5"/>
  <c r="E1698" i="5"/>
  <c r="V1699" i="5"/>
  <c r="E1699" i="5"/>
  <c r="X1699" i="5" s="1"/>
  <c r="V1700" i="5"/>
  <c r="E1700" i="5"/>
  <c r="X1700" i="5" s="1"/>
  <c r="V1701" i="5"/>
  <c r="E1701" i="5"/>
  <c r="X1701" i="5" s="1"/>
  <c r="V1702" i="5"/>
  <c r="E1702" i="5"/>
  <c r="X1702" i="5" s="1"/>
  <c r="V1703" i="5"/>
  <c r="E1703" i="5"/>
  <c r="V1704" i="5"/>
  <c r="E1704" i="5"/>
  <c r="X1704" i="5" s="1"/>
  <c r="V1705" i="5"/>
  <c r="E1705" i="5"/>
  <c r="X1705" i="5" s="1"/>
  <c r="V1706" i="5"/>
  <c r="E1706" i="5"/>
  <c r="V1707" i="5"/>
  <c r="E1707" i="5"/>
  <c r="X1707" i="5" s="1"/>
  <c r="V1708" i="5"/>
  <c r="E1708" i="5"/>
  <c r="X1708" i="5" s="1"/>
  <c r="V1709" i="5"/>
  <c r="E1709" i="5"/>
  <c r="X1709" i="5" s="1"/>
  <c r="V1710" i="5"/>
  <c r="E1710" i="5"/>
  <c r="X1710" i="5" s="1"/>
  <c r="V1711" i="5"/>
  <c r="E1711" i="5"/>
  <c r="V1712" i="5"/>
  <c r="E1712" i="5"/>
  <c r="X1712" i="5" s="1"/>
  <c r="V1713" i="5"/>
  <c r="E1713" i="5"/>
  <c r="X1713" i="5" s="1"/>
  <c r="V1714" i="5"/>
  <c r="E1714" i="5"/>
  <c r="V1715" i="5"/>
  <c r="E1715" i="5"/>
  <c r="X1715" i="5" s="1"/>
  <c r="V1716" i="5"/>
  <c r="E1716" i="5"/>
  <c r="X1716" i="5" s="1"/>
  <c r="V1717" i="5"/>
  <c r="E1717" i="5"/>
  <c r="X1717" i="5" s="1"/>
  <c r="V1718" i="5"/>
  <c r="E1718" i="5"/>
  <c r="X1718" i="5" s="1"/>
  <c r="V1719" i="5"/>
  <c r="E1719" i="5"/>
  <c r="V1720" i="5"/>
  <c r="E1720" i="5"/>
  <c r="X1720" i="5" s="1"/>
  <c r="V1721" i="5"/>
  <c r="E1721" i="5"/>
  <c r="X1721" i="5" s="1"/>
  <c r="V1722" i="5"/>
  <c r="E1722" i="5"/>
  <c r="V1723" i="5"/>
  <c r="E1723" i="5"/>
  <c r="X1723" i="5" s="1"/>
  <c r="V1724" i="5"/>
  <c r="E1724" i="5"/>
  <c r="V1725" i="5"/>
  <c r="E1725" i="5"/>
  <c r="X1725" i="5" s="1"/>
  <c r="V1726" i="5"/>
  <c r="E1726" i="5"/>
  <c r="X1726" i="5" s="1"/>
  <c r="V1727" i="5"/>
  <c r="E1727" i="5"/>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V1737" i="5"/>
  <c r="E1737" i="5"/>
  <c r="X1737" i="5" s="1"/>
  <c r="V1738" i="5"/>
  <c r="E1738" i="5"/>
  <c r="V1739" i="5"/>
  <c r="E1739" i="5"/>
  <c r="X1739" i="5" s="1"/>
  <c r="V1740" i="5"/>
  <c r="E1740" i="5"/>
  <c r="X1740" i="5" s="1"/>
  <c r="V1741" i="5"/>
  <c r="E1741" i="5"/>
  <c r="X1741" i="5" s="1"/>
  <c r="V1742" i="5"/>
  <c r="E1742" i="5"/>
  <c r="X1742" i="5" s="1"/>
  <c r="V1743" i="5"/>
  <c r="E1743" i="5"/>
  <c r="V1744" i="5"/>
  <c r="E1744" i="5"/>
  <c r="V1745" i="5"/>
  <c r="E1745" i="5"/>
  <c r="X1745" i="5" s="1"/>
  <c r="V1746" i="5"/>
  <c r="E1746" i="5"/>
  <c r="V1747" i="5"/>
  <c r="E1747" i="5"/>
  <c r="X1747" i="5" s="1"/>
  <c r="V1748" i="5"/>
  <c r="E1748" i="5"/>
  <c r="X1748" i="5" s="1"/>
  <c r="V1749" i="5"/>
  <c r="E1749" i="5"/>
  <c r="X1749" i="5" s="1"/>
  <c r="V1750" i="5"/>
  <c r="E1750" i="5"/>
  <c r="X1750" i="5" s="1"/>
  <c r="V1751" i="5"/>
  <c r="E1751" i="5"/>
  <c r="V1752" i="5"/>
  <c r="E1752" i="5"/>
  <c r="X1752" i="5" s="1"/>
  <c r="V1753" i="5"/>
  <c r="E1753" i="5"/>
  <c r="X1753" i="5" s="1"/>
  <c r="V1754" i="5"/>
  <c r="E1754" i="5"/>
  <c r="V1755" i="5"/>
  <c r="E1755" i="5"/>
  <c r="X1755" i="5" s="1"/>
  <c r="V1756" i="5"/>
  <c r="E1756" i="5"/>
  <c r="X1756" i="5" s="1"/>
  <c r="V1757" i="5"/>
  <c r="E1757" i="5"/>
  <c r="X1757" i="5" s="1"/>
  <c r="V1758" i="5"/>
  <c r="E1758" i="5"/>
  <c r="X1758" i="5" s="1"/>
  <c r="V1759" i="5"/>
  <c r="E1759" i="5"/>
  <c r="V1760" i="5"/>
  <c r="E1760" i="5"/>
  <c r="V1761" i="5"/>
  <c r="E1761" i="5"/>
  <c r="X1761" i="5" s="1"/>
  <c r="V1762" i="5"/>
  <c r="E1762" i="5"/>
  <c r="X1762" i="5" s="1"/>
  <c r="V1763" i="5"/>
  <c r="E1763" i="5"/>
  <c r="X1763" i="5" s="1"/>
  <c r="V1764" i="5"/>
  <c r="E1764" i="5"/>
  <c r="X1764" i="5" s="1"/>
  <c r="V1765" i="5"/>
  <c r="E1765" i="5"/>
  <c r="X1765" i="5" s="1"/>
  <c r="V1766" i="5"/>
  <c r="E1766" i="5"/>
  <c r="X1766" i="5" s="1"/>
  <c r="V1767" i="5"/>
  <c r="E1767" i="5"/>
  <c r="V1768" i="5"/>
  <c r="E1768" i="5"/>
  <c r="X1768" i="5" s="1"/>
  <c r="V1769" i="5"/>
  <c r="E1769" i="5"/>
  <c r="X1769" i="5" s="1"/>
  <c r="V1770" i="5"/>
  <c r="E1770" i="5"/>
  <c r="V1771" i="5"/>
  <c r="E1771" i="5"/>
  <c r="X1771" i="5" s="1"/>
  <c r="V1772" i="5"/>
  <c r="E1772" i="5"/>
  <c r="X1772" i="5" s="1"/>
  <c r="V1773" i="5"/>
  <c r="E1773" i="5"/>
  <c r="X1773" i="5" s="1"/>
  <c r="V1774" i="5"/>
  <c r="E1774" i="5"/>
  <c r="X1774" i="5" s="1"/>
  <c r="V1775" i="5"/>
  <c r="E1775" i="5"/>
  <c r="V1776" i="5"/>
  <c r="E1776" i="5"/>
  <c r="V1777" i="5"/>
  <c r="E1777" i="5"/>
  <c r="X1777" i="5" s="1"/>
  <c r="V1778" i="5"/>
  <c r="E1778" i="5"/>
  <c r="X1778" i="5" s="1"/>
  <c r="V1779" i="5"/>
  <c r="E1779" i="5"/>
  <c r="X1779" i="5" s="1"/>
  <c r="V1780" i="5"/>
  <c r="E1780" i="5"/>
  <c r="X1780" i="5" s="1"/>
  <c r="V1781" i="5"/>
  <c r="E1781" i="5"/>
  <c r="X1781" i="5" s="1"/>
  <c r="V1782" i="5"/>
  <c r="E1782" i="5"/>
  <c r="X1782" i="5" s="1"/>
  <c r="V1783" i="5"/>
  <c r="E1783" i="5"/>
  <c r="V1784" i="5"/>
  <c r="E1784" i="5"/>
  <c r="V1785" i="5"/>
  <c r="E1785" i="5"/>
  <c r="X1785" i="5" s="1"/>
  <c r="V1786" i="5"/>
  <c r="E1786" i="5"/>
  <c r="V1787" i="5"/>
  <c r="E1787" i="5"/>
  <c r="X1787" i="5" s="1"/>
  <c r="V1788" i="5"/>
  <c r="E1788" i="5"/>
  <c r="X1788" i="5" s="1"/>
  <c r="V1789" i="5"/>
  <c r="E1789" i="5"/>
  <c r="X1789" i="5" s="1"/>
  <c r="V1790" i="5"/>
  <c r="E1790" i="5"/>
  <c r="X1790" i="5" s="1"/>
  <c r="V1791" i="5"/>
  <c r="E1791" i="5"/>
  <c r="V1792" i="5"/>
  <c r="E1792" i="5"/>
  <c r="V1793" i="5"/>
  <c r="E1793" i="5"/>
  <c r="X1793" i="5" s="1"/>
  <c r="V1794" i="5"/>
  <c r="E1794" i="5"/>
  <c r="X1794" i="5" s="1"/>
  <c r="V1795" i="5"/>
  <c r="E1795" i="5"/>
  <c r="X1795" i="5" s="1"/>
  <c r="V1796" i="5"/>
  <c r="E1796" i="5"/>
  <c r="X1796" i="5" s="1"/>
  <c r="V1797" i="5"/>
  <c r="E1797" i="5"/>
  <c r="X1797" i="5" s="1"/>
  <c r="V1798" i="5"/>
  <c r="E1798" i="5"/>
  <c r="X1798" i="5" s="1"/>
  <c r="V1799" i="5"/>
  <c r="E1799" i="5"/>
  <c r="V1800" i="5"/>
  <c r="E1800" i="5"/>
  <c r="V1801" i="5"/>
  <c r="E1801" i="5"/>
  <c r="X1801" i="5" s="1"/>
  <c r="V1802" i="5"/>
  <c r="E1802" i="5"/>
  <c r="X1802" i="5" s="1"/>
  <c r="V1803" i="5"/>
  <c r="E1803" i="5"/>
  <c r="X1803" i="5" s="1"/>
  <c r="V1804" i="5"/>
  <c r="E1804" i="5"/>
  <c r="X1804" i="5" s="1"/>
  <c r="V1805" i="5"/>
  <c r="E1805" i="5"/>
  <c r="X1805" i="5" s="1"/>
  <c r="V1806" i="5"/>
  <c r="E1806" i="5"/>
  <c r="X1806" i="5" s="1"/>
  <c r="V1807" i="5"/>
  <c r="E1807" i="5"/>
  <c r="V1808" i="5"/>
  <c r="E1808" i="5"/>
  <c r="X1808" i="5" s="1"/>
  <c r="V1809" i="5"/>
  <c r="E1809" i="5"/>
  <c r="X1809" i="5" s="1"/>
  <c r="V1810" i="5"/>
  <c r="E1810" i="5"/>
  <c r="V1811" i="5"/>
  <c r="E1811" i="5"/>
  <c r="X1811" i="5" s="1"/>
  <c r="V1812" i="5"/>
  <c r="E1812" i="5"/>
  <c r="X1812" i="5" s="1"/>
  <c r="V1813" i="5"/>
  <c r="E1813" i="5"/>
  <c r="X1813" i="5" s="1"/>
  <c r="V1814" i="5"/>
  <c r="E1814" i="5"/>
  <c r="X1814" i="5" s="1"/>
  <c r="V1815" i="5"/>
  <c r="E1815" i="5"/>
  <c r="V1816" i="5"/>
  <c r="E1816" i="5"/>
  <c r="X1816" i="5" s="1"/>
  <c r="V1817" i="5"/>
  <c r="E1817" i="5"/>
  <c r="X1817" i="5" s="1"/>
  <c r="V1818" i="5"/>
  <c r="E1818" i="5"/>
  <c r="V1819" i="5"/>
  <c r="E1819" i="5"/>
  <c r="X1819" i="5" s="1"/>
  <c r="V1820" i="5"/>
  <c r="E1820" i="5"/>
  <c r="X1820" i="5" s="1"/>
  <c r="V1821" i="5"/>
  <c r="E1821" i="5"/>
  <c r="X1821" i="5" s="1"/>
  <c r="V1822" i="5"/>
  <c r="E1822" i="5"/>
  <c r="X1822" i="5" s="1"/>
  <c r="V1823" i="5"/>
  <c r="E1823" i="5"/>
  <c r="V1824" i="5"/>
  <c r="E1824" i="5"/>
  <c r="X1824" i="5" s="1"/>
  <c r="V1825" i="5"/>
  <c r="E1825" i="5"/>
  <c r="X1825" i="5" s="1"/>
  <c r="V1826" i="5"/>
  <c r="E1826" i="5"/>
  <c r="V1827" i="5"/>
  <c r="E1827" i="5"/>
  <c r="X1827" i="5" s="1"/>
  <c r="V1828" i="5"/>
  <c r="E1828" i="5"/>
  <c r="X1828" i="5" s="1"/>
  <c r="V1829" i="5"/>
  <c r="E1829" i="5"/>
  <c r="X1829" i="5" s="1"/>
  <c r="V1830" i="5"/>
  <c r="E1830" i="5"/>
  <c r="X1830" i="5" s="1"/>
  <c r="V1831" i="5"/>
  <c r="E1831" i="5"/>
  <c r="V1832" i="5"/>
  <c r="E1832" i="5"/>
  <c r="V1833" i="5"/>
  <c r="E1833" i="5"/>
  <c r="X1833" i="5" s="1"/>
  <c r="V1834" i="5"/>
  <c r="E1834" i="5"/>
  <c r="V1835" i="5"/>
  <c r="E1835" i="5"/>
  <c r="X1835" i="5" s="1"/>
  <c r="V1836" i="5"/>
  <c r="E1836" i="5"/>
  <c r="X1836" i="5" s="1"/>
  <c r="V1837" i="5"/>
  <c r="E1837" i="5"/>
  <c r="X1837" i="5" s="1"/>
  <c r="V1838" i="5"/>
  <c r="E1838" i="5"/>
  <c r="X1838" i="5" s="1"/>
  <c r="V1839" i="5"/>
  <c r="E1839" i="5"/>
  <c r="V1840" i="5"/>
  <c r="E1840" i="5"/>
  <c r="X1840" i="5" s="1"/>
  <c r="V1841" i="5"/>
  <c r="E1841" i="5"/>
  <c r="X1841" i="5" s="1"/>
  <c r="V1842" i="5"/>
  <c r="E1842" i="5"/>
  <c r="V1843" i="5"/>
  <c r="E1843" i="5"/>
  <c r="X1843" i="5" s="1"/>
  <c r="V1844" i="5"/>
  <c r="E1844" i="5"/>
  <c r="X1844" i="5" s="1"/>
  <c r="V1845" i="5"/>
  <c r="E1845" i="5"/>
  <c r="X1845" i="5" s="1"/>
  <c r="V1846" i="5"/>
  <c r="E1846" i="5"/>
  <c r="X1846" i="5" s="1"/>
  <c r="V1847" i="5"/>
  <c r="E1847" i="5"/>
  <c r="X1847" i="5" s="1"/>
  <c r="V1848" i="5"/>
  <c r="E1848" i="5"/>
  <c r="X1848" i="5" s="1"/>
  <c r="V1849" i="5"/>
  <c r="E1849" i="5"/>
  <c r="V1850" i="5"/>
  <c r="E1850" i="5"/>
  <c r="V1851" i="5"/>
  <c r="E1851" i="5"/>
  <c r="X1851" i="5" s="1"/>
  <c r="V1852" i="5"/>
  <c r="E1852" i="5"/>
  <c r="X1852" i="5" s="1"/>
  <c r="V1853" i="5"/>
  <c r="E1853" i="5"/>
  <c r="X1853" i="5" s="1"/>
  <c r="V1854" i="5"/>
  <c r="E1854" i="5"/>
  <c r="X1854" i="5" s="1"/>
  <c r="V1855" i="5"/>
  <c r="E1855" i="5"/>
  <c r="V1856" i="5"/>
  <c r="E1856" i="5"/>
  <c r="V1857" i="5"/>
  <c r="E1857" i="5"/>
  <c r="X1857" i="5" s="1"/>
  <c r="V1858" i="5"/>
  <c r="E1858" i="5"/>
  <c r="V1859" i="5"/>
  <c r="E1859" i="5"/>
  <c r="X1859" i="5" s="1"/>
  <c r="V1860" i="5"/>
  <c r="E1860" i="5"/>
  <c r="X1860" i="5" s="1"/>
  <c r="V1861" i="5"/>
  <c r="E1861" i="5"/>
  <c r="X1861" i="5" s="1"/>
  <c r="V1862" i="5"/>
  <c r="E1862" i="5"/>
  <c r="X1862" i="5" s="1"/>
  <c r="V1863" i="5"/>
  <c r="E1863" i="5"/>
  <c r="X1863" i="5" s="1"/>
  <c r="V1864" i="5"/>
  <c r="E1864" i="5"/>
  <c r="V1865" i="5"/>
  <c r="E1865" i="5"/>
  <c r="X1865" i="5" s="1"/>
  <c r="V1866" i="5"/>
  <c r="E1866" i="5"/>
  <c r="V1867" i="5"/>
  <c r="E1867" i="5"/>
  <c r="X1867" i="5" s="1"/>
  <c r="V1868" i="5"/>
  <c r="E1868" i="5"/>
  <c r="X1868" i="5" s="1"/>
  <c r="V1869" i="5"/>
  <c r="E1869" i="5"/>
  <c r="X1869" i="5" s="1"/>
  <c r="V1870" i="5"/>
  <c r="E1870" i="5"/>
  <c r="X1870" i="5" s="1"/>
  <c r="V1871" i="5"/>
  <c r="E1871" i="5"/>
  <c r="X1871" i="5" s="1"/>
  <c r="V1872" i="5"/>
  <c r="E1872" i="5"/>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V1881" i="5"/>
  <c r="E1881" i="5"/>
  <c r="X1881" i="5" s="1"/>
  <c r="V1882" i="5"/>
  <c r="E1882" i="5"/>
  <c r="V1883" i="5"/>
  <c r="E1883" i="5"/>
  <c r="X1883" i="5" s="1"/>
  <c r="V1884" i="5"/>
  <c r="E1884" i="5"/>
  <c r="X1884" i="5" s="1"/>
  <c r="V1885" i="5"/>
  <c r="E1885" i="5"/>
  <c r="X1885" i="5" s="1"/>
  <c r="V1886" i="5"/>
  <c r="E1886" i="5"/>
  <c r="X1886" i="5" s="1"/>
  <c r="V1887" i="5"/>
  <c r="E1887" i="5"/>
  <c r="V1888" i="5"/>
  <c r="E1888" i="5"/>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V1897" i="5"/>
  <c r="E1897" i="5"/>
  <c r="X1897" i="5" s="1"/>
  <c r="V1898" i="5"/>
  <c r="E1898" i="5"/>
  <c r="X1898" i="5" s="1"/>
  <c r="V1899" i="5"/>
  <c r="E1899" i="5"/>
  <c r="X1899" i="5" s="1"/>
  <c r="V1900" i="5"/>
  <c r="E1900" i="5"/>
  <c r="X1900" i="5" s="1"/>
  <c r="V1901" i="5"/>
  <c r="E1901" i="5"/>
  <c r="X1901" i="5" s="1"/>
  <c r="V1902" i="5"/>
  <c r="E1902" i="5"/>
  <c r="X1902" i="5" s="1"/>
  <c r="V1903" i="5"/>
  <c r="E1903" i="5"/>
  <c r="V1904" i="5"/>
  <c r="E1904" i="5"/>
  <c r="V1905" i="5"/>
  <c r="E1905" i="5"/>
  <c r="X1905" i="5" s="1"/>
  <c r="V1906" i="5"/>
  <c r="E1906" i="5"/>
  <c r="X1906" i="5" s="1"/>
  <c r="V1907" i="5"/>
  <c r="E1907" i="5"/>
  <c r="X1907" i="5" s="1"/>
  <c r="V1908" i="5"/>
  <c r="E1908" i="5"/>
  <c r="X1908" i="5" s="1"/>
  <c r="V1909" i="5"/>
  <c r="E1909" i="5"/>
  <c r="X1909" i="5" s="1"/>
  <c r="V1910" i="5"/>
  <c r="E1910" i="5"/>
  <c r="X1910" i="5" s="1"/>
  <c r="V1911" i="5"/>
  <c r="E1911" i="5"/>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V1920" i="5"/>
  <c r="E1920" i="5"/>
  <c r="X1920" i="5" s="1"/>
  <c r="V1921" i="5"/>
  <c r="E1921" i="5"/>
  <c r="X1921" i="5" s="1"/>
  <c r="V1922" i="5"/>
  <c r="E1922" i="5"/>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V1931" i="5"/>
  <c r="E1931" i="5"/>
  <c r="X1931" i="5" s="1"/>
  <c r="V1932" i="5"/>
  <c r="E1932" i="5"/>
  <c r="X1932" i="5" s="1"/>
  <c r="V1933" i="5"/>
  <c r="E1933" i="5"/>
  <c r="X1933" i="5" s="1"/>
  <c r="V1934" i="5"/>
  <c r="E1934" i="5"/>
  <c r="X1934" i="5" s="1"/>
  <c r="V1935" i="5"/>
  <c r="E1935" i="5"/>
  <c r="V1936" i="5"/>
  <c r="E1936" i="5"/>
  <c r="X1936" i="5" s="1"/>
  <c r="V1937" i="5"/>
  <c r="E1937" i="5"/>
  <c r="X1937" i="5" s="1"/>
  <c r="V1938" i="5"/>
  <c r="E1938" i="5"/>
  <c r="V1939" i="5"/>
  <c r="E1939" i="5"/>
  <c r="X1939" i="5" s="1"/>
  <c r="V1940" i="5"/>
  <c r="E1940" i="5"/>
  <c r="X1940" i="5" s="1"/>
  <c r="V1941" i="5"/>
  <c r="E1941" i="5"/>
  <c r="X1941" i="5" s="1"/>
  <c r="V1942" i="5"/>
  <c r="E1942" i="5"/>
  <c r="X1942" i="5" s="1"/>
  <c r="V1943" i="5"/>
  <c r="E1943" i="5"/>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V1952" i="5"/>
  <c r="E1952" i="5"/>
  <c r="V1953" i="5"/>
  <c r="E1953" i="5"/>
  <c r="X1953" i="5" s="1"/>
  <c r="V1954" i="5"/>
  <c r="E1954" i="5"/>
  <c r="X1954" i="5" s="1"/>
  <c r="V1955" i="5"/>
  <c r="E1955" i="5"/>
  <c r="X1955" i="5" s="1"/>
  <c r="V1956" i="5"/>
  <c r="E1956" i="5"/>
  <c r="X1956" i="5" s="1"/>
  <c r="V1957" i="5"/>
  <c r="E1957" i="5"/>
  <c r="X1957" i="5" s="1"/>
  <c r="V1958" i="5"/>
  <c r="E1958" i="5"/>
  <c r="X1958" i="5" s="1"/>
  <c r="V1959" i="5"/>
  <c r="E1959" i="5"/>
  <c r="V1960" i="5"/>
  <c r="E1960" i="5"/>
  <c r="X1960" i="5" s="1"/>
  <c r="V1961" i="5"/>
  <c r="E1961" i="5"/>
  <c r="X1961" i="5" s="1"/>
  <c r="V1962" i="5"/>
  <c r="E1962" i="5"/>
  <c r="V1963" i="5"/>
  <c r="E1963" i="5"/>
  <c r="X1963" i="5" s="1"/>
  <c r="V1964" i="5"/>
  <c r="E1964" i="5"/>
  <c r="X1964" i="5" s="1"/>
  <c r="V1965" i="5"/>
  <c r="E1965" i="5"/>
  <c r="X1965" i="5" s="1"/>
  <c r="V1966" i="5"/>
  <c r="E1966" i="5"/>
  <c r="X1966" i="5" s="1"/>
  <c r="V1967" i="5"/>
  <c r="E1967" i="5"/>
  <c r="V1968" i="5"/>
  <c r="E1968" i="5"/>
  <c r="X1968" i="5" s="1"/>
  <c r="V1969" i="5"/>
  <c r="E1969" i="5"/>
  <c r="X1969" i="5" s="1"/>
  <c r="V1970" i="5"/>
  <c r="E1970" i="5"/>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V1995" i="5"/>
  <c r="E1995" i="5"/>
  <c r="X1995" i="5" s="1"/>
  <c r="V1996" i="5"/>
  <c r="E1996" i="5"/>
  <c r="X1996" i="5" s="1"/>
  <c r="V1997" i="5"/>
  <c r="E1997" i="5"/>
  <c r="X1997" i="5" s="1"/>
  <c r="V1998" i="5"/>
  <c r="E1998" i="5"/>
  <c r="X1998" i="5" s="1"/>
  <c r="V1999" i="5"/>
  <c r="E1999" i="5"/>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V2009" i="5"/>
  <c r="E2009" i="5"/>
  <c r="X2009" i="5" s="1"/>
  <c r="V2010" i="5"/>
  <c r="E2010" i="5"/>
  <c r="X2010" i="5" s="1"/>
  <c r="V2011" i="5"/>
  <c r="E2011" i="5"/>
  <c r="X2011" i="5" s="1"/>
  <c r="V2012" i="5"/>
  <c r="E2012" i="5"/>
  <c r="X2012" i="5" s="1"/>
  <c r="V2013" i="5"/>
  <c r="E2013" i="5"/>
  <c r="X2013" i="5" s="1"/>
  <c r="V2014" i="5"/>
  <c r="E2014" i="5"/>
  <c r="X2014" i="5" s="1"/>
  <c r="V2015" i="5"/>
  <c r="E2015" i="5"/>
  <c r="V2016" i="5"/>
  <c r="E2016" i="5"/>
  <c r="V2017" i="5"/>
  <c r="E2017" i="5"/>
  <c r="X2017" i="5" s="1"/>
  <c r="V2018" i="5"/>
  <c r="E2018" i="5"/>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V2027" i="5"/>
  <c r="E2027" i="5"/>
  <c r="X2027" i="5" s="1"/>
  <c r="V2028" i="5"/>
  <c r="E2028" i="5"/>
  <c r="X2028" i="5" s="1"/>
  <c r="V2029" i="5"/>
  <c r="E2029" i="5"/>
  <c r="X2029" i="5" s="1"/>
  <c r="V2030" i="5"/>
  <c r="E2030" i="5"/>
  <c r="X2030" i="5" s="1"/>
  <c r="V2031" i="5"/>
  <c r="E2031" i="5"/>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V2040" i="5"/>
  <c r="E2040" i="5"/>
  <c r="X2040" i="5" s="1"/>
  <c r="V2041" i="5"/>
  <c r="E2041" i="5"/>
  <c r="X2041" i="5" s="1"/>
  <c r="V2042" i="5"/>
  <c r="E2042" i="5"/>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V2051" i="5"/>
  <c r="E2051" i="5"/>
  <c r="X2051" i="5" s="1"/>
  <c r="V2052" i="5"/>
  <c r="E2052" i="5"/>
  <c r="X2052" i="5" s="1"/>
  <c r="V2053" i="5"/>
  <c r="E2053" i="5"/>
  <c r="X2053" i="5" s="1"/>
  <c r="V2054" i="5"/>
  <c r="E2054" i="5"/>
  <c r="X2054" i="5" s="1"/>
  <c r="V2055" i="5"/>
  <c r="E2055" i="5"/>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V2064" i="5"/>
  <c r="E2064" i="5"/>
  <c r="X2064" i="5" s="1"/>
  <c r="V2065" i="5"/>
  <c r="E2065" i="5"/>
  <c r="X2065" i="5" s="1"/>
  <c r="V2066" i="5"/>
  <c r="E2066" i="5"/>
  <c r="V2067" i="5"/>
  <c r="E2067" i="5"/>
  <c r="X2067" i="5" s="1"/>
  <c r="V2068" i="5"/>
  <c r="E2068" i="5"/>
  <c r="X2068" i="5" s="1"/>
  <c r="V2069" i="5"/>
  <c r="E2069" i="5"/>
  <c r="X2069" i="5" s="1"/>
  <c r="V2070" i="5"/>
  <c r="E2070" i="5"/>
  <c r="X2070" i="5" s="1"/>
  <c r="V2071" i="5"/>
  <c r="E2071" i="5"/>
  <c r="V2072" i="5"/>
  <c r="E2072" i="5"/>
  <c r="X2072" i="5" s="1"/>
  <c r="V2073" i="5"/>
  <c r="E2073" i="5"/>
  <c r="X2073" i="5" s="1"/>
  <c r="V2074" i="5"/>
  <c r="E2074" i="5"/>
  <c r="V2075" i="5"/>
  <c r="E2075" i="5"/>
  <c r="X2075" i="5" s="1"/>
  <c r="V2076" i="5"/>
  <c r="E2076" i="5"/>
  <c r="X2076" i="5" s="1"/>
  <c r="V2077" i="5"/>
  <c r="E2077" i="5"/>
  <c r="X2077" i="5" s="1"/>
  <c r="V2078" i="5"/>
  <c r="E2078" i="5"/>
  <c r="X2078" i="5" s="1"/>
  <c r="V2079" i="5"/>
  <c r="E2079" i="5"/>
  <c r="V2080" i="5"/>
  <c r="E2080" i="5"/>
  <c r="X2080" i="5" s="1"/>
  <c r="V2081" i="5"/>
  <c r="E2081" i="5"/>
  <c r="X2081" i="5" s="1"/>
  <c r="V2082" i="5"/>
  <c r="E2082" i="5"/>
  <c r="V2083" i="5"/>
  <c r="E2083" i="5"/>
  <c r="X2083" i="5" s="1"/>
  <c r="V2084" i="5"/>
  <c r="E2084" i="5"/>
  <c r="X2084" i="5" s="1"/>
  <c r="V2085" i="5"/>
  <c r="E2085" i="5"/>
  <c r="X2085" i="5" s="1"/>
  <c r="V2086" i="5"/>
  <c r="E2086" i="5"/>
  <c r="X2086" i="5" s="1"/>
  <c r="V2087" i="5"/>
  <c r="E2087" i="5"/>
  <c r="X2087" i="5" s="1"/>
  <c r="V2088" i="5"/>
  <c r="E2088" i="5"/>
  <c r="V2089" i="5"/>
  <c r="E2089" i="5"/>
  <c r="X2089" i="5" s="1"/>
  <c r="V2090" i="5"/>
  <c r="E2090" i="5"/>
  <c r="X2090" i="5" s="1"/>
  <c r="V2091" i="5"/>
  <c r="E2091" i="5"/>
  <c r="X2091" i="5" s="1"/>
  <c r="V2092" i="5"/>
  <c r="E2092" i="5"/>
  <c r="X2092" i="5" s="1"/>
  <c r="V2093" i="5"/>
  <c r="E2093" i="5"/>
  <c r="X2093" i="5" s="1"/>
  <c r="V2094" i="5"/>
  <c r="E2094" i="5"/>
  <c r="X2094" i="5" s="1"/>
  <c r="V2095" i="5"/>
  <c r="E2095" i="5"/>
  <c r="V2096" i="5"/>
  <c r="E2096" i="5"/>
  <c r="X2096" i="5" s="1"/>
  <c r="V2097" i="5"/>
  <c r="E2097" i="5"/>
  <c r="X2097" i="5" s="1"/>
  <c r="V2098" i="5"/>
  <c r="E2098" i="5"/>
  <c r="V2099" i="5"/>
  <c r="E2099" i="5"/>
  <c r="X2099" i="5" s="1"/>
  <c r="V2100" i="5"/>
  <c r="E2100" i="5"/>
  <c r="X2100" i="5" s="1"/>
  <c r="V2101" i="5"/>
  <c r="E2101" i="5"/>
  <c r="X2101" i="5" s="1"/>
  <c r="V2102" i="5"/>
  <c r="E2102" i="5"/>
  <c r="X2102" i="5" s="1"/>
  <c r="V2103" i="5"/>
  <c r="E2103" i="5"/>
  <c r="V2104" i="5"/>
  <c r="E2104" i="5"/>
  <c r="X2104" i="5" s="1"/>
  <c r="V2105" i="5"/>
  <c r="E2105" i="5"/>
  <c r="X2105" i="5" s="1"/>
  <c r="V2106" i="5"/>
  <c r="E2106" i="5"/>
  <c r="V2107" i="5"/>
  <c r="E2107" i="5"/>
  <c r="X2107" i="5" s="1"/>
  <c r="V2108" i="5"/>
  <c r="E2108" i="5"/>
  <c r="X2108" i="5" s="1"/>
  <c r="V2109" i="5"/>
  <c r="E2109" i="5"/>
  <c r="X2109" i="5" s="1"/>
  <c r="V2110" i="5"/>
  <c r="E2110" i="5"/>
  <c r="X2110" i="5" s="1"/>
  <c r="V2111" i="5"/>
  <c r="E2111" i="5"/>
  <c r="V2112" i="5"/>
  <c r="E2112" i="5"/>
  <c r="X2112" i="5" s="1"/>
  <c r="V2113" i="5"/>
  <c r="E2113" i="5"/>
  <c r="X2113" i="5" s="1"/>
  <c r="V2114" i="5"/>
  <c r="E2114" i="5"/>
  <c r="V2115" i="5"/>
  <c r="E2115" i="5"/>
  <c r="X2115" i="5" s="1"/>
  <c r="V2116" i="5"/>
  <c r="E2116" i="5"/>
  <c r="X2116" i="5" s="1"/>
  <c r="V2117" i="5"/>
  <c r="E2117" i="5"/>
  <c r="X2117" i="5" s="1"/>
  <c r="V2118" i="5"/>
  <c r="E2118" i="5"/>
  <c r="X2118" i="5" s="1"/>
  <c r="V2119" i="5"/>
  <c r="E2119" i="5"/>
  <c r="V2120" i="5"/>
  <c r="E2120" i="5"/>
  <c r="X2120" i="5" s="1"/>
  <c r="V2121" i="5"/>
  <c r="E2121" i="5"/>
  <c r="X2121" i="5" s="1"/>
  <c r="V2122" i="5"/>
  <c r="E2122" i="5"/>
  <c r="V2123" i="5"/>
  <c r="E2123" i="5"/>
  <c r="V2124" i="5"/>
  <c r="E2124" i="5"/>
  <c r="X2124" i="5" s="1"/>
  <c r="V2125" i="5"/>
  <c r="E2125" i="5"/>
  <c r="X2125" i="5" s="1"/>
  <c r="V2126" i="5"/>
  <c r="E2126" i="5"/>
  <c r="X2126" i="5" s="1"/>
  <c r="V2127" i="5"/>
  <c r="E2127" i="5"/>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V2136" i="5"/>
  <c r="E2136" i="5"/>
  <c r="V2137" i="5"/>
  <c r="E2137" i="5"/>
  <c r="X2137" i="5" s="1"/>
  <c r="V2138" i="5"/>
  <c r="E2138" i="5"/>
  <c r="X2138" i="5" s="1"/>
  <c r="V2139" i="5"/>
  <c r="E2139" i="5"/>
  <c r="X2139" i="5" s="1"/>
  <c r="V2140" i="5"/>
  <c r="E2140" i="5"/>
  <c r="X2140" i="5" s="1"/>
  <c r="V2141" i="5"/>
  <c r="E2141" i="5"/>
  <c r="X2141" i="5" s="1"/>
  <c r="V2142" i="5"/>
  <c r="E2142" i="5"/>
  <c r="X2142" i="5" s="1"/>
  <c r="V2143" i="5"/>
  <c r="E2143" i="5"/>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V2152" i="5"/>
  <c r="E2152" i="5"/>
  <c r="X2152" i="5" s="1"/>
  <c r="V2153" i="5"/>
  <c r="E2153" i="5"/>
  <c r="X2153" i="5" s="1"/>
  <c r="V2154" i="5"/>
  <c r="E2154" i="5"/>
  <c r="V2155" i="5"/>
  <c r="E2155" i="5"/>
  <c r="X2155" i="5" s="1"/>
  <c r="V2156" i="5"/>
  <c r="E2156" i="5"/>
  <c r="X2156" i="5" s="1"/>
  <c r="V2157" i="5"/>
  <c r="E2157" i="5"/>
  <c r="X2157" i="5" s="1"/>
  <c r="V2158" i="5"/>
  <c r="E2158" i="5"/>
  <c r="X2158" i="5" s="1"/>
  <c r="V2159" i="5"/>
  <c r="E2159" i="5"/>
  <c r="V2160" i="5"/>
  <c r="E2160" i="5"/>
  <c r="V2161" i="5"/>
  <c r="E2161" i="5"/>
  <c r="X2161" i="5" s="1"/>
  <c r="V2162" i="5"/>
  <c r="E2162" i="5"/>
  <c r="X2162" i="5" s="1"/>
  <c r="V2163" i="5"/>
  <c r="E2163" i="5"/>
  <c r="V2164" i="5"/>
  <c r="E2164" i="5"/>
  <c r="X2164" i="5" s="1"/>
  <c r="V2165" i="5"/>
  <c r="E2165" i="5"/>
  <c r="X2165" i="5" s="1"/>
  <c r="V2166" i="5"/>
  <c r="E2166" i="5"/>
  <c r="X2166" i="5" s="1"/>
  <c r="V2167" i="5"/>
  <c r="E2167" i="5"/>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V2176" i="5"/>
  <c r="E2176" i="5"/>
  <c r="V2177" i="5"/>
  <c r="E2177" i="5"/>
  <c r="X2177" i="5" s="1"/>
  <c r="V2178" i="5"/>
  <c r="E2178" i="5"/>
  <c r="V2179" i="5"/>
  <c r="E2179" i="5"/>
  <c r="X2179" i="5" s="1"/>
  <c r="V2180" i="5"/>
  <c r="E2180" i="5"/>
  <c r="X2180" i="5" s="1"/>
  <c r="V2181" i="5"/>
  <c r="E2181" i="5"/>
  <c r="X2181" i="5" s="1"/>
  <c r="V2182" i="5"/>
  <c r="E2182" i="5"/>
  <c r="X2182" i="5" s="1"/>
  <c r="V2183" i="5"/>
  <c r="E2183" i="5"/>
  <c r="V2184" i="5"/>
  <c r="E2184" i="5"/>
  <c r="V2185" i="5"/>
  <c r="E2185" i="5"/>
  <c r="X2185" i="5" s="1"/>
  <c r="V2186" i="5"/>
  <c r="E2186" i="5"/>
  <c r="X2186" i="5" s="1"/>
  <c r="V2187" i="5"/>
  <c r="E2187" i="5"/>
  <c r="X2187" i="5" s="1"/>
  <c r="V2188" i="5"/>
  <c r="E2188" i="5"/>
  <c r="X2188" i="5" s="1"/>
  <c r="V2189" i="5"/>
  <c r="E2189" i="5"/>
  <c r="X2189" i="5" s="1"/>
  <c r="V2190" i="5"/>
  <c r="E2190" i="5"/>
  <c r="X2190" i="5" s="1"/>
  <c r="V2191" i="5"/>
  <c r="E2191" i="5"/>
  <c r="V2192" i="5"/>
  <c r="E2192" i="5"/>
  <c r="V2193" i="5"/>
  <c r="E2193" i="5"/>
  <c r="X2193" i="5" s="1"/>
  <c r="V2194" i="5"/>
  <c r="E2194" i="5"/>
  <c r="V2195" i="5"/>
  <c r="E2195" i="5"/>
  <c r="X2195" i="5" s="1"/>
  <c r="V2196" i="5"/>
  <c r="E2196" i="5"/>
  <c r="X2196" i="5" s="1"/>
  <c r="V2197" i="5"/>
  <c r="E2197" i="5"/>
  <c r="X2197" i="5" s="1"/>
  <c r="V2198" i="5"/>
  <c r="E2198" i="5"/>
  <c r="X2198" i="5" s="1"/>
  <c r="V2199" i="5"/>
  <c r="E2199" i="5"/>
  <c r="X2199" i="5" s="1"/>
  <c r="V2200" i="5"/>
  <c r="E2200" i="5"/>
  <c r="V2201" i="5"/>
  <c r="E2201" i="5"/>
  <c r="X2201" i="5" s="1"/>
  <c r="V2202" i="5"/>
  <c r="E2202" i="5"/>
  <c r="X2202" i="5" s="1"/>
  <c r="V2203" i="5"/>
  <c r="E2203" i="5"/>
  <c r="X2203" i="5" s="1"/>
  <c r="V2204" i="5"/>
  <c r="E2204" i="5"/>
  <c r="X2204" i="5" s="1"/>
  <c r="V2205" i="5"/>
  <c r="E2205" i="5"/>
  <c r="X2205" i="5" s="1"/>
  <c r="V2206" i="5"/>
  <c r="E2206" i="5"/>
  <c r="X2206" i="5" s="1"/>
  <c r="V2207" i="5"/>
  <c r="E2207" i="5"/>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V2216" i="5"/>
  <c r="E2216" i="5"/>
  <c r="V2217" i="5"/>
  <c r="E2217" i="5"/>
  <c r="X2217" i="5" s="1"/>
  <c r="V2218" i="5"/>
  <c r="E2218" i="5"/>
  <c r="X2218" i="5" s="1"/>
  <c r="V2219" i="5"/>
  <c r="E2219" i="5"/>
  <c r="X2219" i="5" s="1"/>
  <c r="V2220" i="5"/>
  <c r="E2220" i="5"/>
  <c r="X2220" i="5" s="1"/>
  <c r="V2221" i="5"/>
  <c r="E2221" i="5"/>
  <c r="X2221" i="5" s="1"/>
  <c r="V2222" i="5"/>
  <c r="E2222" i="5"/>
  <c r="X2222" i="5" s="1"/>
  <c r="V2223" i="5"/>
  <c r="E2223" i="5"/>
  <c r="V2224" i="5"/>
  <c r="E2224" i="5"/>
  <c r="X2224" i="5" s="1"/>
  <c r="V2225" i="5"/>
  <c r="E2225" i="5"/>
  <c r="X2225" i="5" s="1"/>
  <c r="V2226" i="5"/>
  <c r="E2226" i="5"/>
  <c r="V2227" i="5"/>
  <c r="E2227" i="5"/>
  <c r="X2227" i="5" s="1"/>
  <c r="V2228" i="5"/>
  <c r="E2228" i="5"/>
  <c r="X2228" i="5" s="1"/>
  <c r="V2229" i="5"/>
  <c r="E2229" i="5"/>
  <c r="X2229" i="5" s="1"/>
  <c r="V2230" i="5"/>
  <c r="E2230" i="5"/>
  <c r="X2230" i="5" s="1"/>
  <c r="V2231" i="5"/>
  <c r="E2231" i="5"/>
  <c r="V2232" i="5"/>
  <c r="E2232" i="5"/>
  <c r="V2233" i="5"/>
  <c r="E2233" i="5"/>
  <c r="X2233" i="5" s="1"/>
  <c r="V2234" i="5"/>
  <c r="E2234" i="5"/>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V2243" i="5"/>
  <c r="E2243" i="5"/>
  <c r="X2243" i="5" s="1"/>
  <c r="V2244" i="5"/>
  <c r="E2244" i="5"/>
  <c r="X2244" i="5" s="1"/>
  <c r="V2245" i="5"/>
  <c r="E2245" i="5"/>
  <c r="X2245" i="5" s="1"/>
  <c r="V2246" i="5"/>
  <c r="E2246" i="5"/>
  <c r="X2246" i="5" s="1"/>
  <c r="V2247" i="5"/>
  <c r="E2247" i="5"/>
  <c r="V2248" i="5"/>
  <c r="E2248" i="5"/>
  <c r="X2248" i="5" s="1"/>
  <c r="V2249" i="5"/>
  <c r="E2249" i="5"/>
  <c r="X2249" i="5" s="1"/>
  <c r="V2250" i="5"/>
  <c r="E2250" i="5"/>
  <c r="V2251" i="5"/>
  <c r="E2251" i="5"/>
  <c r="X2251" i="5" s="1"/>
  <c r="V2252" i="5"/>
  <c r="E2252" i="5"/>
  <c r="X2252" i="5" s="1"/>
  <c r="V2253" i="5"/>
  <c r="E2253" i="5"/>
  <c r="X2253" i="5" s="1"/>
  <c r="V2254" i="5"/>
  <c r="E2254" i="5"/>
  <c r="X2254" i="5" s="1"/>
  <c r="V2255" i="5"/>
  <c r="E2255" i="5"/>
  <c r="V2256" i="5"/>
  <c r="E2256" i="5"/>
  <c r="X2256" i="5" s="1"/>
  <c r="V2257" i="5"/>
  <c r="E2257" i="5"/>
  <c r="X2257" i="5" s="1"/>
  <c r="V2258" i="5"/>
  <c r="E2258" i="5"/>
  <c r="V2259" i="5"/>
  <c r="E2259" i="5"/>
  <c r="X2259" i="5" s="1"/>
  <c r="V2260" i="5"/>
  <c r="E2260" i="5"/>
  <c r="X2260" i="5" s="1"/>
  <c r="V2261" i="5"/>
  <c r="E2261" i="5"/>
  <c r="X2261" i="5" s="1"/>
  <c r="V2262" i="5"/>
  <c r="E2262" i="5"/>
  <c r="X2262" i="5" s="1"/>
  <c r="V2263" i="5"/>
  <c r="E2263" i="5"/>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V2272" i="5"/>
  <c r="E2272" i="5"/>
  <c r="V2273" i="5"/>
  <c r="E2273" i="5"/>
  <c r="X2273" i="5" s="1"/>
  <c r="V2274" i="5"/>
  <c r="E2274" i="5"/>
  <c r="X2274" i="5" s="1"/>
  <c r="V2275" i="5"/>
  <c r="E2275" i="5"/>
  <c r="V2276" i="5"/>
  <c r="E2276" i="5"/>
  <c r="X2276" i="5" s="1"/>
  <c r="V2277" i="5"/>
  <c r="E2277" i="5"/>
  <c r="X2277" i="5" s="1"/>
  <c r="V2278" i="5"/>
  <c r="E2278" i="5"/>
  <c r="X2278" i="5" s="1"/>
  <c r="V2279" i="5"/>
  <c r="E2279" i="5"/>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V2288" i="5"/>
  <c r="E2288" i="5"/>
  <c r="X2288" i="5" s="1"/>
  <c r="V2289" i="5"/>
  <c r="E2289" i="5"/>
  <c r="X2289" i="5" s="1"/>
  <c r="V2290" i="5"/>
  <c r="E2290" i="5"/>
  <c r="V2291" i="5"/>
  <c r="E2291" i="5"/>
  <c r="X2291" i="5" s="1"/>
  <c r="V2292" i="5"/>
  <c r="E2292" i="5"/>
  <c r="X2292" i="5" s="1"/>
  <c r="V2293" i="5"/>
  <c r="E2293" i="5"/>
  <c r="X2293" i="5" s="1"/>
  <c r="V2294" i="5"/>
  <c r="E2294" i="5"/>
  <c r="X2294" i="5" s="1"/>
  <c r="V2295" i="5"/>
  <c r="E2295" i="5"/>
  <c r="V2296" i="5"/>
  <c r="E2296" i="5"/>
  <c r="V2297" i="5"/>
  <c r="E2297" i="5"/>
  <c r="X2297" i="5" s="1"/>
  <c r="V2298" i="5"/>
  <c r="E2298" i="5"/>
  <c r="V2299" i="5"/>
  <c r="E2299" i="5"/>
  <c r="X2299" i="5" s="1"/>
  <c r="V2300" i="5"/>
  <c r="E2300" i="5"/>
  <c r="X2300" i="5" s="1"/>
  <c r="V2301" i="5"/>
  <c r="E2301" i="5"/>
  <c r="X2301" i="5" s="1"/>
  <c r="V2302" i="5"/>
  <c r="E2302" i="5"/>
  <c r="X2302" i="5" s="1"/>
  <c r="V2303" i="5"/>
  <c r="E2303" i="5"/>
  <c r="V2304" i="5"/>
  <c r="E2304" i="5"/>
  <c r="V2305" i="5"/>
  <c r="E2305" i="5"/>
  <c r="X2305" i="5" s="1"/>
  <c r="V2306" i="5"/>
  <c r="E2306" i="5"/>
  <c r="X2306" i="5" s="1"/>
  <c r="V2307" i="5"/>
  <c r="E2307" i="5"/>
  <c r="X2307" i="5" s="1"/>
  <c r="V2308" i="5"/>
  <c r="E2308" i="5"/>
  <c r="X2308" i="5" s="1"/>
  <c r="V2309" i="5"/>
  <c r="E2309" i="5"/>
  <c r="X2309" i="5" s="1"/>
  <c r="V2310" i="5"/>
  <c r="E2310" i="5"/>
  <c r="X2310" i="5" s="1"/>
  <c r="V2311" i="5"/>
  <c r="E2311" i="5"/>
  <c r="V2312" i="5"/>
  <c r="E2312" i="5"/>
  <c r="X2312" i="5" s="1"/>
  <c r="V2313" i="5"/>
  <c r="E2313" i="5"/>
  <c r="X2313" i="5" s="1"/>
  <c r="V2314" i="5"/>
  <c r="E2314" i="5"/>
  <c r="V2315" i="5"/>
  <c r="E2315" i="5"/>
  <c r="X2315" i="5" s="1"/>
  <c r="V2316" i="5"/>
  <c r="E2316" i="5"/>
  <c r="X2316" i="5" s="1"/>
  <c r="V2317" i="5"/>
  <c r="E2317" i="5"/>
  <c r="X2317" i="5" s="1"/>
  <c r="V2318" i="5"/>
  <c r="E2318" i="5"/>
  <c r="X2318" i="5" s="1"/>
  <c r="V2319" i="5"/>
  <c r="E2319" i="5"/>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V2328" i="5"/>
  <c r="E2328" i="5"/>
  <c r="V2329" i="5"/>
  <c r="E2329" i="5"/>
  <c r="X2329" i="5" s="1"/>
  <c r="V2330" i="5"/>
  <c r="E2330" i="5"/>
  <c r="V2331" i="5"/>
  <c r="E2331" i="5"/>
  <c r="X2331" i="5" s="1"/>
  <c r="V2332" i="5"/>
  <c r="E2332" i="5"/>
  <c r="X2332" i="5" s="1"/>
  <c r="V2333" i="5"/>
  <c r="E2333" i="5"/>
  <c r="X2333" i="5" s="1"/>
  <c r="V2334" i="5"/>
  <c r="E2334" i="5"/>
  <c r="X2334" i="5" s="1"/>
  <c r="V2335" i="5"/>
  <c r="E2335" i="5"/>
  <c r="V2336" i="5"/>
  <c r="E2336" i="5"/>
  <c r="V2337" i="5"/>
  <c r="E2337" i="5"/>
  <c r="X2337" i="5" s="1"/>
  <c r="V2338" i="5"/>
  <c r="E2338" i="5"/>
  <c r="X2338" i="5" s="1"/>
  <c r="V2339" i="5"/>
  <c r="E2339" i="5"/>
  <c r="X2339" i="5" s="1"/>
  <c r="V2340" i="5"/>
  <c r="E2340" i="5"/>
  <c r="X2340" i="5" s="1"/>
  <c r="V2341" i="5"/>
  <c r="E2341" i="5"/>
  <c r="X2341" i="5" s="1"/>
  <c r="V2342" i="5"/>
  <c r="E2342" i="5"/>
  <c r="X2342" i="5" s="1"/>
  <c r="V2343" i="5"/>
  <c r="E2343" i="5"/>
  <c r="V2344" i="5"/>
  <c r="E2344" i="5"/>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V2353" i="5"/>
  <c r="E2353" i="5"/>
  <c r="X2353" i="5" s="1"/>
  <c r="V2354" i="5"/>
  <c r="E2354" i="5"/>
  <c r="V2355" i="5"/>
  <c r="E2355" i="5"/>
  <c r="X2355" i="5" s="1"/>
  <c r="V2356" i="5"/>
  <c r="E2356" i="5"/>
  <c r="X2356" i="5" s="1"/>
  <c r="V2357" i="5"/>
  <c r="E2357" i="5"/>
  <c r="X2357" i="5" s="1"/>
  <c r="V2358" i="5"/>
  <c r="E2358" i="5"/>
  <c r="X2358" i="5" s="1"/>
  <c r="V2359" i="5"/>
  <c r="E2359" i="5"/>
  <c r="X2359" i="5" s="1"/>
  <c r="V2360" i="5"/>
  <c r="E2360" i="5"/>
  <c r="X2360" i="5" s="1"/>
  <c r="V2361" i="5"/>
  <c r="E2361" i="5"/>
  <c r="V2362" i="5"/>
  <c r="E2362" i="5"/>
  <c r="V2363" i="5"/>
  <c r="E2363" i="5"/>
  <c r="V2364" i="5"/>
  <c r="E2364" i="5"/>
  <c r="X2364" i="5" s="1"/>
  <c r="V2365" i="5"/>
  <c r="E2365" i="5"/>
  <c r="X2365" i="5" s="1"/>
  <c r="V2366" i="5"/>
  <c r="E2366" i="5"/>
  <c r="X2366" i="5" s="1"/>
  <c r="V2367" i="5"/>
  <c r="E2367" i="5"/>
  <c r="X2367" i="5" s="1"/>
  <c r="V2368" i="5"/>
  <c r="E2368" i="5"/>
  <c r="X2368" i="5" s="1"/>
  <c r="V2369" i="5"/>
  <c r="E2369" i="5"/>
  <c r="X2369" i="5" s="1"/>
  <c r="V2370" i="5"/>
  <c r="E2370" i="5"/>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V2379" i="5"/>
  <c r="E2379" i="5"/>
  <c r="X2379" i="5" s="1"/>
  <c r="V2380" i="5"/>
  <c r="E2380" i="5"/>
  <c r="X2380" i="5" s="1"/>
  <c r="V2381" i="5"/>
  <c r="E2381" i="5"/>
  <c r="X2381" i="5" s="1"/>
  <c r="V2382" i="5"/>
  <c r="E2382" i="5"/>
  <c r="X2382" i="5" s="1"/>
  <c r="V2383" i="5"/>
  <c r="E2383" i="5"/>
  <c r="V2384" i="5"/>
  <c r="E2384" i="5"/>
  <c r="V2385" i="5"/>
  <c r="E2385" i="5"/>
  <c r="X2385" i="5" s="1"/>
  <c r="V2386" i="5"/>
  <c r="E2386" i="5"/>
  <c r="V2387" i="5"/>
  <c r="E2387" i="5"/>
  <c r="X2387" i="5" s="1"/>
  <c r="V2388" i="5"/>
  <c r="E2388" i="5"/>
  <c r="X2388" i="5" s="1"/>
  <c r="V2389" i="5"/>
  <c r="E2389" i="5"/>
  <c r="X2389" i="5" s="1"/>
  <c r="V2390" i="5"/>
  <c r="E2390" i="5"/>
  <c r="X2390" i="5" s="1"/>
  <c r="V2391" i="5"/>
  <c r="E2391" i="5"/>
  <c r="V2392" i="5"/>
  <c r="E2392" i="5"/>
  <c r="V2393" i="5"/>
  <c r="E2393" i="5"/>
  <c r="X2393" i="5" s="1"/>
  <c r="V2394" i="5"/>
  <c r="E2394" i="5"/>
  <c r="X2394" i="5" s="1"/>
  <c r="V2395" i="5"/>
  <c r="E2395" i="5"/>
  <c r="X2395" i="5" s="1"/>
  <c r="V2396" i="5"/>
  <c r="E2396" i="5"/>
  <c r="X2396" i="5" s="1"/>
  <c r="V2397" i="5"/>
  <c r="E2397" i="5"/>
  <c r="X2397" i="5" s="1"/>
  <c r="V2398" i="5"/>
  <c r="E2398" i="5"/>
  <c r="X2398" i="5" s="1"/>
  <c r="V2399" i="5"/>
  <c r="E2399" i="5"/>
  <c r="V2400" i="5"/>
  <c r="E2400" i="5"/>
  <c r="X2400" i="5" s="1"/>
  <c r="V2401" i="5"/>
  <c r="E2401" i="5"/>
  <c r="X2401" i="5" s="1"/>
  <c r="V2402" i="5"/>
  <c r="E2402" i="5"/>
  <c r="V2403" i="5"/>
  <c r="E2403" i="5"/>
  <c r="X2403" i="5" s="1"/>
  <c r="V2404" i="5"/>
  <c r="E2404" i="5"/>
  <c r="X2404" i="5" s="1"/>
  <c r="V2405" i="5"/>
  <c r="E2405" i="5"/>
  <c r="X2405" i="5" s="1"/>
  <c r="V2406" i="5"/>
  <c r="E2406" i="5"/>
  <c r="X2406" i="5" s="1"/>
  <c r="V2407" i="5"/>
  <c r="E2407" i="5"/>
  <c r="V2408" i="5"/>
  <c r="E2408" i="5"/>
  <c r="X2408" i="5" s="1"/>
  <c r="V2409" i="5"/>
  <c r="E2409" i="5"/>
  <c r="X2409" i="5" s="1"/>
  <c r="V2410" i="5"/>
  <c r="E2410" i="5"/>
  <c r="V2411" i="5"/>
  <c r="E2411" i="5"/>
  <c r="X2411" i="5" s="1"/>
  <c r="V2412" i="5"/>
  <c r="E2412" i="5"/>
  <c r="X2412" i="5" s="1"/>
  <c r="V2413" i="5"/>
  <c r="E2413" i="5"/>
  <c r="X2413" i="5" s="1"/>
  <c r="V2414" i="5"/>
  <c r="E2414" i="5"/>
  <c r="X2414" i="5" s="1"/>
  <c r="V2415" i="5"/>
  <c r="E2415" i="5"/>
  <c r="V2416" i="5"/>
  <c r="E2416" i="5"/>
  <c r="V2417" i="5"/>
  <c r="E2417" i="5"/>
  <c r="X2417" i="5" s="1"/>
  <c r="V2418" i="5"/>
  <c r="E2418" i="5"/>
  <c r="X2418" i="5" s="1"/>
  <c r="V2419" i="5"/>
  <c r="E2419" i="5"/>
  <c r="X2419" i="5" s="1"/>
  <c r="V2420" i="5"/>
  <c r="E2420" i="5"/>
  <c r="X2420" i="5" s="1"/>
  <c r="V2421" i="5"/>
  <c r="E2421" i="5"/>
  <c r="X2421" i="5" s="1"/>
  <c r="V2422" i="5"/>
  <c r="E2422" i="5"/>
  <c r="X2422" i="5" s="1"/>
  <c r="V2423" i="5"/>
  <c r="E2423" i="5"/>
  <c r="V2424" i="5"/>
  <c r="E2424" i="5"/>
  <c r="V2425" i="5"/>
  <c r="E2425" i="5"/>
  <c r="X2425" i="5" s="1"/>
  <c r="V2426" i="5"/>
  <c r="E2426" i="5"/>
  <c r="X2426" i="5" s="1"/>
  <c r="V2427" i="5"/>
  <c r="E2427" i="5"/>
  <c r="X2427" i="5" s="1"/>
  <c r="V2428" i="5"/>
  <c r="E2428" i="5"/>
  <c r="X2428" i="5" s="1"/>
  <c r="V2429" i="5"/>
  <c r="E2429" i="5"/>
  <c r="X2429" i="5" s="1"/>
  <c r="V2430" i="5"/>
  <c r="E2430" i="5"/>
  <c r="X2430" i="5" s="1"/>
  <c r="V2431" i="5"/>
  <c r="E2431" i="5"/>
  <c r="V2432" i="5"/>
  <c r="E2432" i="5"/>
  <c r="X2432" i="5" s="1"/>
  <c r="V2433" i="5"/>
  <c r="E2433" i="5"/>
  <c r="X2433" i="5" s="1"/>
  <c r="V2434" i="5"/>
  <c r="E2434" i="5"/>
  <c r="V2435" i="5"/>
  <c r="E2435" i="5"/>
  <c r="X2435" i="5" s="1"/>
  <c r="V2436" i="5"/>
  <c r="E2436" i="5"/>
  <c r="X2436" i="5" s="1"/>
  <c r="V2437" i="5"/>
  <c r="E2437" i="5"/>
  <c r="X2437" i="5" s="1"/>
  <c r="V2438" i="5"/>
  <c r="E2438" i="5"/>
  <c r="X2438" i="5" s="1"/>
  <c r="V2439" i="5"/>
  <c r="E2439" i="5"/>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V2448" i="5"/>
  <c r="E2448" i="5"/>
  <c r="V2449" i="5"/>
  <c r="E2449" i="5"/>
  <c r="X2449" i="5" s="1"/>
  <c r="V2450" i="5"/>
  <c r="E2450" i="5"/>
  <c r="X2450" i="5" s="1"/>
  <c r="V2451" i="5"/>
  <c r="E2451" i="5"/>
  <c r="X2451" i="5" s="1"/>
  <c r="V2452" i="5"/>
  <c r="E2452" i="5"/>
  <c r="X2452" i="5" s="1"/>
  <c r="V2453" i="5"/>
  <c r="E2453" i="5"/>
  <c r="X2453" i="5" s="1"/>
  <c r="V2454" i="5"/>
  <c r="E2454" i="5"/>
  <c r="X2454" i="5" s="1"/>
  <c r="V2455" i="5"/>
  <c r="E2455" i="5"/>
  <c r="V2456" i="5"/>
  <c r="E2456" i="5"/>
  <c r="X2456" i="5" s="1"/>
  <c r="V2457" i="5"/>
  <c r="E2457" i="5"/>
  <c r="X2457" i="5" s="1"/>
  <c r="V2458" i="5"/>
  <c r="E2458" i="5"/>
  <c r="V2459" i="5"/>
  <c r="E2459" i="5"/>
  <c r="X2459" i="5" s="1"/>
  <c r="V2460" i="5"/>
  <c r="E2460" i="5"/>
  <c r="X2460" i="5" s="1"/>
  <c r="V2461" i="5"/>
  <c r="E2461" i="5"/>
  <c r="X2461" i="5" s="1"/>
  <c r="V2462" i="5"/>
  <c r="E2462" i="5"/>
  <c r="X2462" i="5" s="1"/>
  <c r="V2463" i="5"/>
  <c r="E2463" i="5"/>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V2472" i="5"/>
  <c r="E2472" i="5"/>
  <c r="X2472" i="5" s="1"/>
  <c r="V2473" i="5"/>
  <c r="E2473" i="5"/>
  <c r="X2473" i="5" s="1"/>
  <c r="V2474" i="5"/>
  <c r="E2474" i="5"/>
  <c r="V2475" i="5"/>
  <c r="E2475" i="5"/>
  <c r="X2475" i="5" s="1"/>
  <c r="V2476" i="5"/>
  <c r="E2476" i="5"/>
  <c r="X2476" i="5" s="1"/>
  <c r="V2477" i="5"/>
  <c r="E2477" i="5"/>
  <c r="X2477" i="5" s="1"/>
  <c r="V2478" i="5"/>
  <c r="E2478" i="5"/>
  <c r="X2478" i="5" s="1"/>
  <c r="V2479" i="5"/>
  <c r="E2479" i="5"/>
  <c r="V2480" i="5"/>
  <c r="E2480" i="5"/>
  <c r="V2481" i="5"/>
  <c r="E2481" i="5"/>
  <c r="X2481" i="5" s="1"/>
  <c r="V2482" i="5"/>
  <c r="E2482" i="5"/>
  <c r="X2482" i="5" s="1"/>
  <c r="V2483" i="5"/>
  <c r="E2483" i="5"/>
  <c r="X2483" i="5" s="1"/>
  <c r="V2484" i="5"/>
  <c r="E2484" i="5"/>
  <c r="X2484" i="5" s="1"/>
  <c r="V2485" i="5"/>
  <c r="E2485" i="5"/>
  <c r="X2485" i="5" s="1"/>
  <c r="V2486" i="5"/>
  <c r="E2486" i="5"/>
  <c r="X2486" i="5" s="1"/>
  <c r="V2487" i="5"/>
  <c r="E2487" i="5"/>
  <c r="V2488" i="5"/>
  <c r="E2488" i="5"/>
  <c r="X2488" i="5" s="1"/>
  <c r="V2489" i="5"/>
  <c r="E2489" i="5"/>
  <c r="X2489" i="5" s="1"/>
  <c r="V2490" i="5"/>
  <c r="E2490" i="5"/>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s="1"/>
  <c r="B58" i="6"/>
  <c r="G58" i="6" s="1"/>
  <c r="B57" i="6"/>
  <c r="G57" i="6"/>
  <c r="B56" i="6"/>
  <c r="G56" i="6"/>
  <c r="B55" i="6"/>
  <c r="G55" i="6" s="1"/>
  <c r="B54" i="6"/>
  <c r="G54" i="6"/>
  <c r="B17" i="6"/>
  <c r="B16" i="6"/>
  <c r="B15" i="6"/>
  <c r="B14" i="6"/>
  <c r="G14" i="6"/>
  <c r="H14" i="6" s="1"/>
  <c r="H13" i="6"/>
  <c r="B12" i="6"/>
  <c r="G12" i="6"/>
  <c r="H12" i="6" s="1"/>
  <c r="D12" i="6" s="1"/>
  <c r="B11" i="6"/>
  <c r="G11" i="6" s="1"/>
  <c r="H11" i="6" s="1"/>
  <c r="B8" i="6"/>
  <c r="G8" i="6" s="1"/>
  <c r="H8" i="6" s="1"/>
  <c r="D8" i="6" s="1"/>
  <c r="B7" i="6"/>
  <c r="G7" i="6" s="1"/>
  <c r="H7" i="6" s="1"/>
  <c r="D7" i="6" s="1"/>
  <c r="B6" i="6"/>
  <c r="G6" i="6"/>
  <c r="B5" i="6"/>
  <c r="F6" i="6"/>
  <c r="B4" i="6"/>
  <c r="G4" i="6" s="1"/>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X123" i="5"/>
  <c r="I122" i="5"/>
  <c r="R121" i="5"/>
  <c r="J111" i="5"/>
  <c r="I110" i="5"/>
  <c r="R98" i="5"/>
  <c r="R96" i="5"/>
  <c r="R92" i="5"/>
  <c r="H90" i="5"/>
  <c r="R88" i="5"/>
  <c r="H86" i="5"/>
  <c r="R85" i="5"/>
  <c r="R84" i="5"/>
  <c r="R82" i="5"/>
  <c r="R81" i="5"/>
  <c r="R80" i="5"/>
  <c r="R78" i="5"/>
  <c r="R76" i="5"/>
  <c r="B90" i="4"/>
  <c r="H67" i="4"/>
  <c r="P47" i="4"/>
  <c r="P46" i="4"/>
  <c r="P45" i="4"/>
  <c r="P44" i="4"/>
  <c r="B44" i="4" s="1"/>
  <c r="A29" i="6" s="1"/>
  <c r="P43" i="4"/>
  <c r="Q43" i="4" s="1"/>
  <c r="P41" i="4"/>
  <c r="P40" i="4"/>
  <c r="P39" i="4"/>
  <c r="P38" i="4"/>
  <c r="P37" i="4"/>
  <c r="Q37" i="4" s="1"/>
  <c r="P35" i="4"/>
  <c r="P34" i="4"/>
  <c r="P33" i="4"/>
  <c r="P32" i="4"/>
  <c r="P31" i="4"/>
  <c r="Q31" i="4" s="1"/>
  <c r="P29" i="4"/>
  <c r="P28" i="4"/>
  <c r="P27" i="4"/>
  <c r="P26" i="4"/>
  <c r="D11" i="4"/>
  <c r="A5" i="4"/>
  <c r="Q4" i="5"/>
  <c r="S213"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H75" i="5"/>
  <c r="I764" i="5"/>
  <c r="I2158"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97" i="5"/>
  <c r="H79" i="5"/>
  <c r="F79" i="5"/>
  <c r="I79" i="5"/>
  <c r="H127" i="5"/>
  <c r="R127" i="5"/>
  <c r="J127" i="5"/>
  <c r="I127" i="5"/>
  <c r="AB895" i="5"/>
  <c r="S895" i="5"/>
  <c r="AB1863" i="5"/>
  <c r="S1863" i="5"/>
  <c r="I90" i="5"/>
  <c r="H123" i="5"/>
  <c r="J123" i="5"/>
  <c r="I123" i="5"/>
  <c r="R189" i="5"/>
  <c r="AB210" i="5"/>
  <c r="R225" i="5"/>
  <c r="F225" i="5"/>
  <c r="F309" i="5"/>
  <c r="F357" i="5"/>
  <c r="R463" i="5"/>
  <c r="F586" i="5"/>
  <c r="I714" i="5"/>
  <c r="J714" i="5"/>
  <c r="S738" i="5"/>
  <c r="R94" i="5"/>
  <c r="H94" i="5"/>
  <c r="AB170" i="5"/>
  <c r="H452" i="5"/>
  <c r="F452" i="5"/>
  <c r="S1497" i="5"/>
  <c r="I126" i="5"/>
  <c r="H126" i="5"/>
  <c r="H147" i="5"/>
  <c r="I147" i="5"/>
  <c r="F147" i="5"/>
  <c r="R237" i="5"/>
  <c r="F237" i="5"/>
  <c r="J262" i="5"/>
  <c r="AB262" i="5"/>
  <c r="AB298" i="5"/>
  <c r="F451" i="5"/>
  <c r="R453" i="5"/>
  <c r="J453" i="5"/>
  <c r="H453" i="5"/>
  <c r="F453" i="5"/>
  <c r="H107" i="5"/>
  <c r="I107" i="5"/>
  <c r="R125" i="5"/>
  <c r="AB1447" i="5"/>
  <c r="S1447" i="5"/>
  <c r="H87" i="5"/>
  <c r="R90" i="5"/>
  <c r="AB114" i="5"/>
  <c r="R123" i="5"/>
  <c r="H167" i="5"/>
  <c r="R167" i="5"/>
  <c r="H187" i="5"/>
  <c r="R187" i="5"/>
  <c r="I187" i="5"/>
  <c r="I275" i="5"/>
  <c r="F275" i="5"/>
  <c r="I361" i="5"/>
  <c r="J361" i="5"/>
  <c r="H361" i="5"/>
  <c r="F361" i="5"/>
  <c r="I479" i="5"/>
  <c r="H479" i="5"/>
  <c r="F574" i="5"/>
  <c r="S641"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J75" i="5"/>
  <c r="I86" i="5"/>
  <c r="F103" i="5"/>
  <c r="R107" i="5"/>
  <c r="AB150" i="5"/>
  <c r="AB186" i="5"/>
  <c r="F372" i="5"/>
  <c r="I372" i="5"/>
  <c r="H372" i="5"/>
  <c r="F392" i="5"/>
  <c r="R401" i="5"/>
  <c r="J401" i="5"/>
  <c r="F455" i="5"/>
  <c r="I507" i="5"/>
  <c r="F507" i="5"/>
  <c r="AB230" i="5"/>
  <c r="AB251" i="5"/>
  <c r="AB267" i="5"/>
  <c r="I376" i="5"/>
  <c r="AB453" i="5"/>
  <c r="AB454" i="5"/>
  <c r="AB472" i="5"/>
  <c r="I527" i="5"/>
  <c r="I543" i="5"/>
  <c r="X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F109" i="5"/>
  <c r="R109" i="5"/>
  <c r="R133" i="5"/>
  <c r="F133" i="5"/>
  <c r="F169" i="5"/>
  <c r="R169" i="5"/>
  <c r="H195" i="5"/>
  <c r="F195" i="5"/>
  <c r="R195" i="5"/>
  <c r="I195" i="5"/>
  <c r="J195" i="5"/>
  <c r="H139" i="5"/>
  <c r="R139" i="5"/>
  <c r="J139" i="5"/>
  <c r="I139" i="5"/>
  <c r="F139" i="5"/>
  <c r="F193" i="5"/>
  <c r="H227" i="5"/>
  <c r="R227" i="5"/>
  <c r="F227" i="5"/>
  <c r="J227" i="5"/>
  <c r="I227" i="5"/>
  <c r="H143" i="5"/>
  <c r="R143" i="5"/>
  <c r="J143" i="5"/>
  <c r="F143" i="5"/>
  <c r="I143" i="5"/>
  <c r="X143" i="5"/>
  <c r="F177" i="5"/>
  <c r="R177" i="5"/>
  <c r="H183" i="5"/>
  <c r="F183" i="5"/>
  <c r="X183" i="5"/>
  <c r="I183" i="5"/>
  <c r="R183" i="5"/>
  <c r="J183" i="5"/>
  <c r="R241" i="5"/>
  <c r="F241" i="5"/>
  <c r="H247" i="5"/>
  <c r="I247" i="5"/>
  <c r="X247" i="5"/>
  <c r="F247" i="5"/>
  <c r="R247" i="5"/>
  <c r="J247" i="5"/>
  <c r="H259" i="5"/>
  <c r="R259" i="5"/>
  <c r="J259" i="5"/>
  <c r="I259" i="5"/>
  <c r="F259" i="5"/>
  <c r="F173" i="5"/>
  <c r="R173" i="5"/>
  <c r="R93" i="5"/>
  <c r="I93" i="5"/>
  <c r="H99" i="5"/>
  <c r="R99" i="5"/>
  <c r="J99" i="5"/>
  <c r="I99" i="5"/>
  <c r="F99" i="5"/>
  <c r="H135" i="5"/>
  <c r="F135" i="5"/>
  <c r="R135" i="5"/>
  <c r="J135" i="5"/>
  <c r="I135" i="5"/>
  <c r="X135" i="5"/>
  <c r="H159" i="5"/>
  <c r="R159" i="5"/>
  <c r="J159" i="5"/>
  <c r="I159" i="5"/>
  <c r="F159" i="5"/>
  <c r="I373" i="5"/>
  <c r="R373" i="5"/>
  <c r="J373" i="5"/>
  <c r="H373" i="5"/>
  <c r="F373" i="5"/>
  <c r="H83" i="5"/>
  <c r="R83" i="5"/>
  <c r="J83" i="5"/>
  <c r="I83" i="5"/>
  <c r="F83" i="5"/>
  <c r="R77" i="5"/>
  <c r="I77" i="5"/>
  <c r="R89" i="5"/>
  <c r="I89" i="5"/>
  <c r="F129" i="5"/>
  <c r="H199" i="5"/>
  <c r="R199" i="5"/>
  <c r="J199" i="5"/>
  <c r="I199" i="5"/>
  <c r="F199" i="5"/>
  <c r="X199" i="5"/>
  <c r="H131" i="5"/>
  <c r="F131" i="5"/>
  <c r="I131" i="5"/>
  <c r="R131" i="5"/>
  <c r="J131" i="5"/>
  <c r="F105" i="5"/>
  <c r="R105" i="5"/>
  <c r="H119" i="5"/>
  <c r="F119" i="5"/>
  <c r="I119" i="5"/>
  <c r="X119" i="5"/>
  <c r="R119" i="5"/>
  <c r="J119" i="5"/>
  <c r="R197" i="5"/>
  <c r="F197" i="5"/>
  <c r="H223" i="5"/>
  <c r="R223" i="5"/>
  <c r="J223" i="5"/>
  <c r="F223" i="5"/>
  <c r="I223" i="5"/>
  <c r="X223" i="5"/>
  <c r="R229" i="5"/>
  <c r="F229" i="5"/>
  <c r="R337" i="5"/>
  <c r="J337" i="5"/>
  <c r="H337" i="5"/>
  <c r="F337" i="5"/>
  <c r="F113" i="5"/>
  <c r="R113" i="5"/>
  <c r="H155" i="5"/>
  <c r="R155" i="5"/>
  <c r="J155" i="5"/>
  <c r="I155" i="5"/>
  <c r="F155" i="5"/>
  <c r="H203" i="5"/>
  <c r="R203" i="5"/>
  <c r="J203" i="5"/>
  <c r="I203" i="5"/>
  <c r="F203" i="5"/>
  <c r="R249" i="5"/>
  <c r="F249" i="5"/>
  <c r="I85" i="5"/>
  <c r="AB140" i="5"/>
  <c r="AB156" i="5"/>
  <c r="AB160" i="5"/>
  <c r="R179" i="5"/>
  <c r="AB204" i="5"/>
  <c r="AB211" i="5"/>
  <c r="R231" i="5"/>
  <c r="H267" i="5"/>
  <c r="R267" i="5"/>
  <c r="J267" i="5"/>
  <c r="F267" i="5"/>
  <c r="R289" i="5"/>
  <c r="F289" i="5"/>
  <c r="H295" i="5"/>
  <c r="F295" i="5"/>
  <c r="X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I78" i="5"/>
  <c r="J79" i="5"/>
  <c r="I94" i="5"/>
  <c r="J95" i="5"/>
  <c r="AB118" i="5"/>
  <c r="AB130" i="5"/>
  <c r="H142" i="5"/>
  <c r="J147" i="5"/>
  <c r="H158" i="5"/>
  <c r="AB182" i="5"/>
  <c r="AB194" i="5"/>
  <c r="H235" i="5"/>
  <c r="R235" i="5"/>
  <c r="X263"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79" i="5"/>
  <c r="H82" i="5"/>
  <c r="R95" i="5"/>
  <c r="H98" i="5"/>
  <c r="AB108" i="5"/>
  <c r="X111" i="5"/>
  <c r="AB124" i="5"/>
  <c r="AB128" i="5"/>
  <c r="AB146" i="5"/>
  <c r="R147" i="5"/>
  <c r="X167" i="5"/>
  <c r="AB172" i="5"/>
  <c r="F179" i="5"/>
  <c r="AB188" i="5"/>
  <c r="AB192" i="5"/>
  <c r="AB206" i="5"/>
  <c r="AB214" i="5"/>
  <c r="AB226" i="5"/>
  <c r="X231"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82"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X511" i="5"/>
  <c r="H511" i="5"/>
  <c r="H523" i="5"/>
  <c r="F523" i="5"/>
  <c r="R566" i="5"/>
  <c r="F566" i="5"/>
  <c r="J638" i="5"/>
  <c r="R638" i="5"/>
  <c r="F638" i="5"/>
  <c r="I726" i="5"/>
  <c r="F726" i="5"/>
  <c r="I742" i="5"/>
  <c r="F742" i="5"/>
  <c r="AB322" i="5"/>
  <c r="X9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X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X45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X1119"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H114" i="5"/>
  <c r="F118" i="5"/>
  <c r="R118" i="5"/>
  <c r="J118"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109" i="5"/>
  <c r="J121" i="5"/>
  <c r="I121" i="5"/>
  <c r="H121" i="5"/>
  <c r="AB141" i="5"/>
  <c r="H146" i="5"/>
  <c r="F150" i="5"/>
  <c r="R150" i="5"/>
  <c r="J150"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X352" i="5"/>
  <c r="J352" i="5"/>
  <c r="R352" i="5"/>
  <c r="I352" i="5"/>
  <c r="H352" i="5"/>
  <c r="F352" i="5"/>
  <c r="AB361" i="5"/>
  <c r="I470" i="5"/>
  <c r="H470" i="5"/>
  <c r="F470" i="5"/>
  <c r="R470" i="5"/>
  <c r="J470" i="5"/>
  <c r="I494" i="5"/>
  <c r="H494" i="5"/>
  <c r="R494" i="5"/>
  <c r="J494" i="5"/>
  <c r="F494" i="5"/>
  <c r="AB77" i="5"/>
  <c r="J80" i="5"/>
  <c r="H80" i="5"/>
  <c r="F80" i="5"/>
  <c r="J81" i="5"/>
  <c r="H81" i="5"/>
  <c r="AB85" i="5"/>
  <c r="J88" i="5"/>
  <c r="H88" i="5"/>
  <c r="F88" i="5"/>
  <c r="J89" i="5"/>
  <c r="H89" i="5"/>
  <c r="AB93" i="5"/>
  <c r="AB97" i="5"/>
  <c r="H118" i="5"/>
  <c r="F122" i="5"/>
  <c r="R122" i="5"/>
  <c r="J122" i="5"/>
  <c r="J125" i="5"/>
  <c r="I125" i="5"/>
  <c r="H125"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X343" i="5"/>
  <c r="R343" i="5"/>
  <c r="J343" i="5"/>
  <c r="H343" i="5"/>
  <c r="J344" i="5"/>
  <c r="AB350" i="5"/>
  <c r="I368" i="5"/>
  <c r="AB373" i="5"/>
  <c r="J376" i="5"/>
  <c r="H380" i="5"/>
  <c r="AB382" i="5"/>
  <c r="AB385" i="5"/>
  <c r="R471" i="5"/>
  <c r="J471" i="5"/>
  <c r="I471" i="5"/>
  <c r="H471" i="5"/>
  <c r="F471" i="5"/>
  <c r="X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X399"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AB478" i="5"/>
  <c r="AB483" i="5"/>
  <c r="I484" i="5"/>
  <c r="AB494" i="5"/>
  <c r="AB499" i="5"/>
  <c r="X500"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X815" i="5"/>
  <c r="F815" i="5"/>
  <c r="R815" i="5"/>
  <c r="I815" i="5"/>
  <c r="H815" i="5"/>
  <c r="I850" i="5"/>
  <c r="H850" i="5"/>
  <c r="X850" i="5"/>
  <c r="R850" i="5"/>
  <c r="J850" i="5"/>
  <c r="F850" i="5"/>
  <c r="I548" i="5"/>
  <c r="I552" i="5"/>
  <c r="I560" i="5"/>
  <c r="I564" i="5"/>
  <c r="I568" i="5"/>
  <c r="I572" i="5"/>
  <c r="I584" i="5"/>
  <c r="I600" i="5"/>
  <c r="I604" i="5"/>
  <c r="I612" i="5"/>
  <c r="I616" i="5"/>
  <c r="I620" i="5"/>
  <c r="I624" i="5"/>
  <c r="I628" i="5"/>
  <c r="I636" i="5"/>
  <c r="X642"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X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X711" i="5"/>
  <c r="H714" i="5"/>
  <c r="R714" i="5"/>
  <c r="AB715" i="5"/>
  <c r="R716" i="5"/>
  <c r="H716" i="5"/>
  <c r="F724" i="5"/>
  <c r="J727" i="5"/>
  <c r="I727" i="5"/>
  <c r="F727" i="5"/>
  <c r="X727" i="5"/>
  <c r="AB731" i="5"/>
  <c r="R732" i="5"/>
  <c r="H732" i="5"/>
  <c r="F740" i="5"/>
  <c r="J743" i="5"/>
  <c r="I743" i="5"/>
  <c r="F743" i="5"/>
  <c r="X743" i="5"/>
  <c r="AB747" i="5"/>
  <c r="R748" i="5"/>
  <c r="H748" i="5"/>
  <c r="H769" i="5"/>
  <c r="F769" i="5"/>
  <c r="J769" i="5"/>
  <c r="I769" i="5"/>
  <c r="H785" i="5"/>
  <c r="F785" i="5"/>
  <c r="J785" i="5"/>
  <c r="I785" i="5"/>
  <c r="J791" i="5"/>
  <c r="I791" i="5"/>
  <c r="H791" i="5"/>
  <c r="F791" i="5"/>
  <c r="X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X704"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X919"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X855"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X826" i="5"/>
  <c r="R826" i="5"/>
  <c r="AB827" i="5"/>
  <c r="R828" i="5"/>
  <c r="I828" i="5"/>
  <c r="J831" i="5"/>
  <c r="I831" i="5"/>
  <c r="X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X887"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X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X951" i="5"/>
  <c r="R951" i="5"/>
  <c r="I951" i="5"/>
  <c r="F959" i="5"/>
  <c r="X975"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X943" i="5"/>
  <c r="R943" i="5"/>
  <c r="I943" i="5"/>
  <c r="I948" i="5"/>
  <c r="J953" i="5"/>
  <c r="I957" i="5"/>
  <c r="H957" i="5"/>
  <c r="R957" i="5"/>
  <c r="X959"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X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H1184" i="5"/>
  <c r="R1221" i="5"/>
  <c r="J1221" i="5"/>
  <c r="I1221" i="5"/>
  <c r="AB1240" i="5"/>
  <c r="S1240"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J1208" i="5"/>
  <c r="I1208" i="5"/>
  <c r="F1208" i="5"/>
  <c r="X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X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X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X1242" i="5"/>
  <c r="AB1242" i="5"/>
  <c r="I1357" i="5"/>
  <c r="H1357" i="5"/>
  <c r="F1357" i="5"/>
  <c r="I1367" i="5"/>
  <c r="H1367" i="5"/>
  <c r="X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X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X1463"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X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X1423" i="5"/>
  <c r="AB1423" i="5"/>
  <c r="J1430" i="5"/>
  <c r="X1431" i="5"/>
  <c r="AB1431" i="5"/>
  <c r="X1439"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X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X1455"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X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X1903" i="5"/>
  <c r="J1903" i="5"/>
  <c r="AB1914" i="5"/>
  <c r="S1914" i="5"/>
  <c r="S1941" i="5"/>
  <c r="R1963" i="5"/>
  <c r="J1963" i="5"/>
  <c r="I1963" i="5"/>
  <c r="H1963" i="5"/>
  <c r="F1963" i="5"/>
  <c r="AB1989" i="5"/>
  <c r="S1989" i="5"/>
  <c r="X203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X2015"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X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X1959" i="5"/>
  <c r="AB1973" i="5"/>
  <c r="S1973" i="5"/>
  <c r="R1991" i="5"/>
  <c r="J1991" i="5"/>
  <c r="I1991" i="5"/>
  <c r="H1991" i="5"/>
  <c r="AB2005" i="5"/>
  <c r="S2005" i="5"/>
  <c r="R2023" i="5"/>
  <c r="J2023" i="5"/>
  <c r="I2023" i="5"/>
  <c r="H2023" i="5"/>
  <c r="AB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X1882"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2008"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X2271"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X2178" i="5"/>
  <c r="S2179" i="5"/>
  <c r="X2191"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X2311" i="5"/>
  <c r="R2311" i="5"/>
  <c r="J2311" i="5"/>
  <c r="I2311" i="5"/>
  <c r="H2311" i="5"/>
  <c r="F2311" i="5"/>
  <c r="J2358" i="5"/>
  <c r="H2358" i="5"/>
  <c r="R2358" i="5"/>
  <c r="I2358" i="5"/>
  <c r="F2358" i="5"/>
  <c r="H2118" i="5"/>
  <c r="AB2119" i="5"/>
  <c r="S2119" i="5"/>
  <c r="S2120" i="5"/>
  <c r="F2122" i="5"/>
  <c r="X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X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X2207" i="5"/>
  <c r="AB2215" i="5"/>
  <c r="AB2223" i="5"/>
  <c r="AB2228" i="5"/>
  <c r="AB2251"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X2194" i="5"/>
  <c r="F2199" i="5"/>
  <c r="F2202" i="5"/>
  <c r="R2202" i="5"/>
  <c r="F2207" i="5"/>
  <c r="F2210" i="5"/>
  <c r="R2210" i="5"/>
  <c r="F2218" i="5"/>
  <c r="R2218" i="5"/>
  <c r="AB2224" i="5"/>
  <c r="I2225" i="5"/>
  <c r="AB2231" i="5"/>
  <c r="AB2243" i="5"/>
  <c r="AB2254" i="5"/>
  <c r="R2260" i="5"/>
  <c r="J2260" i="5"/>
  <c r="I2260" i="5"/>
  <c r="AB2269" i="5"/>
  <c r="AB2285" i="5"/>
  <c r="X229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X2314"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X2303"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2442" i="5"/>
  <c r="J2442" i="5"/>
  <c r="I2442" i="5"/>
  <c r="H2442" i="5"/>
  <c r="AB2460" i="5"/>
  <c r="F2497" i="5"/>
  <c r="R2497" i="5"/>
  <c r="J2497" i="5"/>
  <c r="I2497" i="5"/>
  <c r="H2497" i="5"/>
  <c r="S2501" i="5"/>
  <c r="F64" i="6"/>
  <c r="G5" i="6"/>
  <c r="H5" i="6"/>
  <c r="H6" i="6"/>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G15" i="6"/>
  <c r="H15" i="6"/>
  <c r="B20" i="6"/>
  <c r="F25" i="6"/>
  <c r="AB2447" i="5"/>
  <c r="S2447" i="5"/>
  <c r="F2458" i="5"/>
  <c r="X2458" i="5"/>
  <c r="AB2458" i="5"/>
  <c r="F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s="1"/>
  <c r="G51" i="6" s="1"/>
  <c r="G16" i="6"/>
  <c r="H16" i="6"/>
  <c r="B19" i="6"/>
  <c r="B49" i="6" s="1"/>
  <c r="G49" i="6" s="1"/>
  <c r="A38" i="2"/>
  <c r="J4" i="5"/>
  <c r="B41" i="4"/>
  <c r="B53" i="4" s="1"/>
  <c r="A37" i="6" s="1"/>
  <c r="A55" i="2"/>
  <c r="A73" i="2"/>
  <c r="B9" i="3"/>
  <c r="A3" i="2"/>
  <c r="A20" i="2"/>
  <c r="B17" i="3"/>
  <c r="B29" i="4"/>
  <c r="B35" i="4" s="1"/>
  <c r="A22" i="6" s="1"/>
  <c r="B25" i="3"/>
  <c r="C20" i="3"/>
  <c r="A75" i="2"/>
  <c r="C25" i="3"/>
  <c r="N4" i="5"/>
  <c r="A43" i="2"/>
  <c r="C3" i="3"/>
  <c r="C19" i="3"/>
  <c r="P4" i="5"/>
  <c r="A45" i="2"/>
  <c r="C4" i="3"/>
  <c r="B26" i="4"/>
  <c r="A14"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7" i="4"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C5" i="6" s="1"/>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A4" i="5"/>
  <c r="I4" i="5"/>
  <c r="I14" i="6"/>
  <c r="I15" i="6"/>
  <c r="C15" i="6" s="1"/>
  <c r="I16" i="6"/>
  <c r="I17" i="6"/>
  <c r="J24" i="6"/>
  <c r="I25" i="6"/>
  <c r="J36" i="6"/>
  <c r="I37" i="6"/>
  <c r="J44" i="6"/>
  <c r="I45" i="6"/>
  <c r="J52" i="6"/>
  <c r="J62" i="6"/>
  <c r="I63" i="6"/>
  <c r="I64" i="6"/>
  <c r="J65" i="6"/>
  <c r="I66" i="6"/>
  <c r="B58" i="1"/>
  <c r="F4" i="8"/>
  <c r="H4" i="8"/>
  <c r="I4" i="8"/>
  <c r="C4" i="8"/>
  <c r="S94" i="5"/>
  <c r="S150" i="5"/>
  <c r="S491" i="5"/>
  <c r="S511" i="5"/>
  <c r="S147" i="5"/>
  <c r="S193" i="5"/>
  <c r="S203" i="5"/>
  <c r="S85" i="5"/>
  <c r="S167" i="5"/>
  <c r="S247" i="5"/>
  <c r="S344" i="5"/>
  <c r="S397" i="5"/>
  <c r="S401" i="5"/>
  <c r="S409" i="5"/>
  <c r="S372" i="5"/>
  <c r="S437" i="5"/>
  <c r="S428" i="5"/>
  <c r="S452" i="5"/>
  <c r="S548" i="5"/>
  <c r="S377" i="5"/>
  <c r="S349" i="5"/>
  <c r="S539" i="5"/>
  <c r="S169" i="5"/>
  <c r="S123" i="5"/>
  <c r="S177" i="5"/>
  <c r="S361" i="5"/>
  <c r="S77" i="5"/>
  <c r="S97" i="5"/>
  <c r="S219" i="5"/>
  <c r="S295" i="5"/>
  <c r="S417" i="5"/>
  <c r="S432" i="5"/>
  <c r="S560" i="5"/>
  <c r="S510" i="5"/>
  <c r="S106" i="5"/>
  <c r="S341" i="5"/>
  <c r="S83" i="5"/>
  <c r="S95" i="5"/>
  <c r="S161" i="5"/>
  <c r="S171" i="5"/>
  <c r="S113" i="5"/>
  <c r="S145" i="5"/>
  <c r="S135" i="5"/>
  <c r="S267" i="5"/>
  <c r="S275" i="5"/>
  <c r="S388" i="5"/>
  <c r="S429" i="5"/>
  <c r="S449" i="5"/>
  <c r="S457" i="5"/>
  <c r="S436" i="5"/>
  <c r="S190" i="5"/>
  <c r="S229" i="5"/>
  <c r="S237" i="5"/>
  <c r="S225" i="5"/>
  <c r="S179" i="5"/>
  <c r="S105" i="5"/>
  <c r="S137" i="5"/>
  <c r="S159" i="5"/>
  <c r="S75" i="5"/>
  <c r="S119" i="5"/>
  <c r="S183" i="5"/>
  <c r="S131" i="5"/>
  <c r="S195" i="5"/>
  <c r="S223" i="5"/>
  <c r="S259" i="5"/>
  <c r="S416" i="5"/>
  <c r="S441" i="5"/>
  <c r="S572" i="5"/>
  <c r="S440" i="5"/>
  <c r="S568" i="5"/>
  <c r="S468" i="5"/>
  <c r="S257" i="5"/>
  <c r="S543" i="5"/>
  <c r="S127" i="5"/>
  <c r="S129" i="5"/>
  <c r="S408" i="5"/>
  <c r="S111" i="5"/>
  <c r="S197" i="5"/>
  <c r="S187" i="5"/>
  <c r="S199" i="5"/>
  <c r="S352" i="5"/>
  <c r="S299" i="5"/>
  <c r="S389" i="5"/>
  <c r="S302" i="5"/>
  <c r="S404" i="5"/>
  <c r="S421" i="5"/>
  <c r="S464" i="5"/>
  <c r="S552" i="5"/>
  <c r="S586" i="5"/>
  <c r="S269" i="5"/>
  <c r="S479" i="5"/>
  <c r="S143" i="5"/>
  <c r="S175" i="5"/>
  <c r="S89" i="5"/>
  <c r="S155" i="5"/>
  <c r="S157" i="5"/>
  <c r="S364" i="5"/>
  <c r="S304" i="5"/>
  <c r="S392" i="5"/>
  <c r="S348" i="5"/>
  <c r="S433" i="5"/>
  <c r="S444" i="5"/>
  <c r="S584" i="5"/>
  <c r="S99" i="5"/>
  <c r="S81" i="5"/>
  <c r="S235" i="5"/>
  <c r="S271" i="5"/>
  <c r="S291" i="5"/>
  <c r="S396" i="5"/>
  <c r="S400" i="5"/>
  <c r="S405" i="5"/>
  <c r="S413" i="5"/>
  <c r="S453" i="5"/>
  <c r="S420" i="5"/>
  <c r="S448" i="5"/>
  <c r="S210" i="5"/>
  <c r="S93" i="5"/>
  <c r="S125" i="5"/>
  <c r="S385" i="5"/>
  <c r="S227" i="5"/>
  <c r="S255" i="5"/>
  <c r="S263" i="5"/>
  <c r="S283" i="5"/>
  <c r="S393" i="5"/>
  <c r="S380" i="5"/>
  <c r="S425" i="5"/>
  <c r="S445" i="5"/>
  <c r="S424" i="5"/>
  <c r="S470" i="5"/>
  <c r="S461" i="5"/>
  <c r="S494" i="5"/>
  <c r="R2165" i="5"/>
  <c r="I1967" i="5"/>
  <c r="J2069" i="5"/>
  <c r="I2069" i="5"/>
  <c r="J1967" i="5"/>
  <c r="I987" i="5"/>
  <c r="H650" i="5"/>
  <c r="X290" i="5"/>
  <c r="R2044" i="5"/>
  <c r="R1967" i="5"/>
  <c r="F290" i="5"/>
  <c r="H987" i="5"/>
  <c r="X1967" i="5"/>
  <c r="H1959" i="5"/>
  <c r="R987" i="5"/>
  <c r="R2069" i="5"/>
  <c r="I1959" i="5"/>
  <c r="X1272" i="5"/>
  <c r="H2069" i="5"/>
  <c r="J1959" i="5"/>
  <c r="R1959" i="5"/>
  <c r="I678" i="5"/>
  <c r="H678" i="5"/>
  <c r="J987" i="5"/>
  <c r="S606" i="5"/>
  <c r="S610" i="5"/>
  <c r="X520" i="5"/>
  <c r="X322" i="5"/>
  <c r="X186" i="5"/>
  <c r="X226" i="5"/>
  <c r="X456" i="5"/>
  <c r="S598" i="5"/>
  <c r="X376" i="5"/>
  <c r="X504" i="5"/>
  <c r="X503" i="5"/>
  <c r="X338" i="5"/>
  <c r="X360" i="5"/>
  <c r="X483" i="5"/>
  <c r="X146" i="5"/>
  <c r="X488" i="5"/>
  <c r="X514" i="5"/>
  <c r="X498" i="5"/>
  <c r="X482" i="5"/>
  <c r="X535" i="5"/>
  <c r="X530" i="5"/>
  <c r="X122" i="5"/>
  <c r="X546" i="5"/>
  <c r="X559" i="5"/>
  <c r="S532" i="5"/>
  <c r="X336" i="5"/>
  <c r="S356" i="5"/>
  <c r="X154" i="5"/>
  <c r="X98" i="5"/>
  <c r="X234" i="5"/>
  <c r="S343" i="5"/>
  <c r="X114" i="5"/>
  <c r="X82" i="5"/>
  <c r="X335" i="5"/>
  <c r="X162" i="5"/>
  <c r="X218" i="5"/>
  <c r="X202" i="5"/>
  <c r="X315" i="5"/>
  <c r="S315" i="5"/>
  <c r="X96" i="5"/>
  <c r="X327" i="5"/>
  <c r="X311" i="5"/>
  <c r="S357" i="5"/>
  <c r="X130" i="5"/>
  <c r="X383" i="5"/>
  <c r="S383" i="5"/>
  <c r="X250" i="5"/>
  <c r="X319" i="5"/>
  <c r="X242" i="5"/>
  <c r="X249" i="5"/>
  <c r="B32" i="6"/>
  <c r="J191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F1385" i="5"/>
  <c r="F982" i="5"/>
  <c r="J672" i="5"/>
  <c r="X650"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X1320" i="5"/>
  <c r="J189" i="5"/>
  <c r="R2301" i="5"/>
  <c r="R1051" i="5"/>
  <c r="R1015" i="5"/>
  <c r="I1039" i="5"/>
  <c r="F1320" i="5"/>
  <c r="R852" i="5"/>
  <c r="F1947" i="5"/>
  <c r="H1947" i="5"/>
  <c r="X1426" i="5"/>
  <c r="I1381" i="5"/>
  <c r="X872" i="5"/>
  <c r="J463" i="5"/>
  <c r="I1947" i="5"/>
  <c r="R1665" i="5"/>
  <c r="H463" i="5"/>
  <c r="X23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X799" i="5"/>
  <c r="X775" i="5"/>
  <c r="R403" i="5"/>
  <c r="H2317" i="5"/>
  <c r="F799" i="5"/>
  <c r="F775" i="5"/>
  <c r="F2363" i="5"/>
  <c r="H799" i="5"/>
  <c r="H775" i="5"/>
  <c r="J391" i="5"/>
  <c r="H2363" i="5"/>
  <c r="I2317" i="5"/>
  <c r="F1786" i="5"/>
  <c r="F942" i="5"/>
  <c r="I799" i="5"/>
  <c r="I775" i="5"/>
  <c r="X2016"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X1434" i="5"/>
  <c r="F1051" i="5"/>
  <c r="J115" i="5"/>
  <c r="F115" i="5"/>
  <c r="I115" i="5"/>
  <c r="F265" i="5"/>
  <c r="F672" i="5"/>
  <c r="R115" i="5"/>
  <c r="R1724" i="5"/>
  <c r="F1680" i="5"/>
  <c r="H1672"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X1754" i="5"/>
  <c r="R1644" i="5"/>
  <c r="R1253" i="5"/>
  <c r="H1253" i="5"/>
  <c r="H1233" i="5"/>
  <c r="I596" i="5"/>
  <c r="R447" i="5"/>
  <c r="F2092" i="5"/>
  <c r="R1859" i="5"/>
  <c r="H415" i="5"/>
  <c r="H395" i="5"/>
  <c r="X2480" i="5"/>
  <c r="F1859" i="5"/>
  <c r="R1086" i="5"/>
  <c r="I836" i="5"/>
  <c r="H596" i="5"/>
  <c r="R415" i="5"/>
  <c r="J447" i="5"/>
  <c r="J395" i="5"/>
  <c r="F2480" i="5"/>
  <c r="X2386" i="5"/>
  <c r="J2164" i="5"/>
  <c r="R1653" i="5"/>
  <c r="J1653" i="5"/>
  <c r="F1508" i="5"/>
  <c r="F1222" i="5"/>
  <c r="H1297" i="5"/>
  <c r="F836" i="5"/>
  <c r="R836" i="5"/>
  <c r="R395" i="5"/>
  <c r="I496" i="5"/>
  <c r="F1233" i="5"/>
  <c r="J1725" i="5"/>
  <c r="H1716" i="5"/>
  <c r="F1403" i="5"/>
  <c r="I1095" i="5"/>
  <c r="R808" i="5"/>
  <c r="J239" i="5"/>
  <c r="J2133" i="5"/>
  <c r="J2161" i="5"/>
  <c r="X1919"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X783" i="5"/>
  <c r="F1900" i="5"/>
  <c r="R1919" i="5"/>
  <c r="R1725" i="5"/>
  <c r="R1684" i="5"/>
  <c r="J1308" i="5"/>
  <c r="J2181" i="5"/>
  <c r="H2164" i="5"/>
  <c r="R2184" i="5"/>
  <c r="J1668" i="5"/>
  <c r="R1660" i="5"/>
  <c r="X1688" i="5"/>
  <c r="H1652" i="5"/>
  <c r="I1644" i="5"/>
  <c r="H942" i="5"/>
  <c r="I720" i="5"/>
  <c r="R2181" i="5"/>
  <c r="I2164" i="5"/>
  <c r="R1668" i="5"/>
  <c r="F1708" i="5"/>
  <c r="I1652" i="5"/>
  <c r="J1644" i="5"/>
  <c r="X767" i="5"/>
  <c r="H391" i="5"/>
  <c r="J720" i="5"/>
  <c r="J2454" i="5"/>
  <c r="F2215" i="5"/>
  <c r="X2215" i="5"/>
  <c r="X2184" i="5"/>
  <c r="R2164" i="5"/>
  <c r="I2043" i="5"/>
  <c r="R1657" i="5"/>
  <c r="R1652" i="5"/>
  <c r="H1708" i="5"/>
  <c r="I942" i="5"/>
  <c r="H767" i="5"/>
  <c r="J680" i="5"/>
  <c r="H720" i="5"/>
  <c r="I680" i="5"/>
  <c r="X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X1842" i="5"/>
  <c r="H1774" i="5"/>
  <c r="H1811" i="5"/>
  <c r="R979" i="5"/>
  <c r="F852" i="5"/>
  <c r="F817" i="5"/>
  <c r="I580" i="5"/>
  <c r="H293" i="5"/>
  <c r="R2116" i="5"/>
  <c r="H1855" i="5"/>
  <c r="I1811" i="5"/>
  <c r="F1774" i="5"/>
  <c r="X730" i="5"/>
  <c r="J869" i="5"/>
  <c r="R580" i="5"/>
  <c r="F1842" i="5"/>
  <c r="J1855" i="5"/>
  <c r="J1811" i="5"/>
  <c r="H1140" i="5"/>
  <c r="R1292" i="5"/>
  <c r="I888" i="5"/>
  <c r="F738" i="5"/>
  <c r="H580" i="5"/>
  <c r="J277" i="5"/>
  <c r="H1086" i="5"/>
  <c r="R869" i="5"/>
  <c r="J592" i="5"/>
  <c r="I87" i="5"/>
  <c r="I2417" i="5"/>
  <c r="H1842" i="5"/>
  <c r="R1855" i="5"/>
  <c r="H1317" i="5"/>
  <c r="I979" i="5"/>
  <c r="F888" i="5"/>
  <c r="R730" i="5"/>
  <c r="X738" i="5"/>
  <c r="F524" i="5"/>
  <c r="F1140" i="5"/>
  <c r="J580" i="5"/>
  <c r="I1842" i="5"/>
  <c r="X1855" i="5"/>
  <c r="R1811" i="5"/>
  <c r="F1471" i="5"/>
  <c r="R1317" i="5"/>
  <c r="I1086" i="5"/>
  <c r="I869" i="5"/>
  <c r="H730" i="5"/>
  <c r="H592" i="5"/>
  <c r="R411" i="5"/>
  <c r="H439" i="5"/>
  <c r="H411" i="5"/>
  <c r="I277" i="5"/>
  <c r="I730" i="5"/>
  <c r="F87" i="5"/>
  <c r="R87" i="5"/>
  <c r="J1842" i="5"/>
  <c r="H1696" i="5"/>
  <c r="J1086" i="5"/>
  <c r="I524" i="5"/>
  <c r="R439" i="5"/>
  <c r="I293" i="5"/>
  <c r="J87" i="5"/>
  <c r="B30" i="6"/>
  <c r="G30" i="6"/>
  <c r="B41" i="6"/>
  <c r="G41" i="6"/>
  <c r="B31" i="6"/>
  <c r="G31" i="6" s="1"/>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X1770" i="5"/>
  <c r="J1669" i="5"/>
  <c r="J1696" i="5"/>
  <c r="F1700" i="5"/>
  <c r="F1712" i="5"/>
  <c r="J1672" i="5"/>
  <c r="R1003" i="5"/>
  <c r="X1352"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X2154" i="5"/>
  <c r="R2160" i="5"/>
  <c r="I2100" i="5"/>
  <c r="R2035" i="5"/>
  <c r="I1867" i="5"/>
  <c r="X1304" i="5"/>
  <c r="I1145" i="5"/>
  <c r="J1074" i="5"/>
  <c r="R794" i="5"/>
  <c r="I634" i="5"/>
  <c r="H670" i="5"/>
  <c r="X634" i="5"/>
  <c r="F1940" i="5"/>
  <c r="F2289" i="5"/>
  <c r="F2154" i="5"/>
  <c r="J2100" i="5"/>
  <c r="J1940"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I1786" i="5"/>
  <c r="J1471" i="5"/>
  <c r="I1131" i="5"/>
  <c r="I1115" i="5"/>
  <c r="I1304" i="5"/>
  <c r="R1145" i="5"/>
  <c r="H634" i="5"/>
  <c r="R423" i="5"/>
  <c r="I2289" i="5"/>
  <c r="J1435" i="5"/>
  <c r="I1435" i="5"/>
  <c r="H1435" i="5"/>
  <c r="R2405" i="5"/>
  <c r="H2386" i="5"/>
  <c r="J2180" i="5"/>
  <c r="J1952" i="5"/>
  <c r="J1786" i="5"/>
  <c r="J1304" i="5"/>
  <c r="X1074" i="5"/>
  <c r="J423" i="5"/>
  <c r="R303" i="5"/>
  <c r="F330" i="5"/>
  <c r="H379" i="5"/>
  <c r="J330" i="5"/>
  <c r="F2381"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F201" i="5"/>
  <c r="R1055" i="5"/>
  <c r="I891" i="5"/>
  <c r="H867" i="5"/>
  <c r="R712" i="5"/>
  <c r="R427" i="5"/>
  <c r="J194" i="5"/>
  <c r="R608" i="5"/>
  <c r="J712" i="5"/>
  <c r="J2465" i="5"/>
  <c r="F1696" i="5"/>
  <c r="I2205" i="5"/>
  <c r="R2205" i="5"/>
  <c r="J2205" i="5"/>
  <c r="H2205" i="5"/>
  <c r="F2205" i="5"/>
  <c r="X640" i="5"/>
  <c r="R640" i="5"/>
  <c r="J1067" i="5"/>
  <c r="H1067" i="5"/>
  <c r="X672" i="5"/>
  <c r="R672" i="5"/>
  <c r="H175" i="5"/>
  <c r="R175" i="5"/>
  <c r="J175" i="5"/>
  <c r="H808" i="5"/>
  <c r="J808" i="5"/>
  <c r="X808" i="5"/>
  <c r="X644"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X679" i="5"/>
  <c r="H710" i="5"/>
  <c r="J407" i="5"/>
  <c r="H1526" i="5"/>
  <c r="R1526" i="5"/>
  <c r="F580" i="5"/>
  <c r="H836" i="5"/>
  <c r="J836" i="5"/>
  <c r="R1158" i="5"/>
  <c r="J1158" i="5"/>
  <c r="I1158" i="5"/>
  <c r="H215" i="5"/>
  <c r="I215" i="5"/>
  <c r="F215" i="5"/>
  <c r="R931" i="5"/>
  <c r="R1138" i="5"/>
  <c r="X867" i="5"/>
  <c r="I679" i="5"/>
  <c r="J427" i="5"/>
  <c r="F2265" i="5"/>
  <c r="I2199" i="5"/>
  <c r="R2199" i="5"/>
  <c r="J2199"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X1071" i="5"/>
  <c r="J1071" i="5"/>
  <c r="H1071" i="5"/>
  <c r="F1071"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X979"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X1015" i="5"/>
  <c r="F1015" i="5"/>
  <c r="J1015" i="5"/>
  <c r="H1015" i="5"/>
  <c r="J883" i="5"/>
  <c r="H750" i="5"/>
  <c r="I750" i="5"/>
  <c r="J750" i="5"/>
  <c r="F750" i="5"/>
  <c r="J852" i="5"/>
  <c r="H852" i="5"/>
  <c r="H754" i="5"/>
  <c r="I754" i="5"/>
  <c r="J754" i="5"/>
  <c r="F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X1079" i="5"/>
  <c r="J1079" i="5"/>
  <c r="H1079" i="5"/>
  <c r="F1079" i="5"/>
  <c r="J1107" i="5"/>
  <c r="H1107" i="5"/>
  <c r="F1107" i="5"/>
  <c r="I662" i="5"/>
  <c r="F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X1095" i="5"/>
  <c r="F1095" i="5"/>
  <c r="J1095" i="5"/>
  <c r="H1095" i="5"/>
  <c r="H1110" i="5"/>
  <c r="X1039" i="5"/>
  <c r="H1039" i="5"/>
  <c r="F1039" i="5"/>
  <c r="J1039" i="5"/>
  <c r="H762" i="5"/>
  <c r="F762" i="5"/>
  <c r="X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X983" i="5"/>
  <c r="J983" i="5"/>
  <c r="H983" i="5"/>
  <c r="F983" i="5"/>
  <c r="H766" i="5"/>
  <c r="J766" i="5"/>
  <c r="I766" i="5"/>
  <c r="F766" i="5"/>
  <c r="H496" i="5"/>
  <c r="F496" i="5"/>
  <c r="R496" i="5"/>
  <c r="J496" i="5"/>
  <c r="H303" i="5"/>
  <c r="I431" i="5"/>
  <c r="F431" i="5"/>
  <c r="I427" i="5"/>
  <c r="F427" i="5"/>
  <c r="F26" i="6"/>
  <c r="F67" i="6" s="1"/>
  <c r="B52" i="6"/>
  <c r="G52" i="6" s="1"/>
  <c r="B37" i="6"/>
  <c r="G37" i="6" s="1"/>
  <c r="B42" i="6"/>
  <c r="G42" i="6"/>
  <c r="B40" i="6"/>
  <c r="G40" i="6"/>
  <c r="B50" i="6"/>
  <c r="G50" i="6"/>
  <c r="B25" i="6"/>
  <c r="G25" i="6"/>
  <c r="B35" i="6"/>
  <c r="G35" i="6"/>
  <c r="B39" i="6"/>
  <c r="G39" i="6" s="1"/>
  <c r="F24" i="6"/>
  <c r="F39" i="6" s="1"/>
  <c r="B44" i="6"/>
  <c r="G44" i="6"/>
  <c r="G32" i="6"/>
  <c r="B34" i="6"/>
  <c r="G34" i="6" s="1"/>
  <c r="B29" i="6"/>
  <c r="G29" i="6"/>
  <c r="B24" i="6"/>
  <c r="G24" i="6" s="1"/>
  <c r="G19" i="6"/>
  <c r="H19" i="6" s="1"/>
  <c r="D19" i="6" s="1"/>
  <c r="F2426" i="5"/>
  <c r="R2426" i="5"/>
  <c r="J2426" i="5"/>
  <c r="I2426" i="5"/>
  <c r="H2426" i="5"/>
  <c r="D5" i="6"/>
  <c r="F2446" i="5"/>
  <c r="H2446" i="5"/>
  <c r="J2446" i="5"/>
  <c r="I2446" i="5"/>
  <c r="R2446" i="5"/>
  <c r="G22" i="6"/>
  <c r="H22" i="6" s="1"/>
  <c r="B47" i="6"/>
  <c r="G47" i="6" s="1"/>
  <c r="J2504" i="5"/>
  <c r="I2504" i="5"/>
  <c r="H2504" i="5"/>
  <c r="R2504" i="5"/>
  <c r="F2504" i="5"/>
  <c r="F2434" i="5"/>
  <c r="R2434" i="5"/>
  <c r="J2434" i="5"/>
  <c r="I2434" i="5"/>
  <c r="H2434" i="5"/>
  <c r="X2434" i="5"/>
  <c r="H2459" i="5"/>
  <c r="R2459" i="5"/>
  <c r="J2459" i="5"/>
  <c r="I2459" i="5"/>
  <c r="F2459" i="5"/>
  <c r="I2399" i="5"/>
  <c r="H2399" i="5"/>
  <c r="F2399" i="5"/>
  <c r="R2399" i="5"/>
  <c r="J2399" i="5"/>
  <c r="X2399" i="5"/>
  <c r="J2392" i="5"/>
  <c r="I2392" i="5"/>
  <c r="R2392" i="5"/>
  <c r="H2392" i="5"/>
  <c r="F2392" i="5"/>
  <c r="X2392" i="5"/>
  <c r="H2369" i="5"/>
  <c r="F2369" i="5"/>
  <c r="J2369" i="5"/>
  <c r="I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R2254" i="5"/>
  <c r="J2254" i="5"/>
  <c r="I2254" i="5"/>
  <c r="H2258" i="5"/>
  <c r="F2258" i="5"/>
  <c r="X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X2018" i="5"/>
  <c r="R1998" i="5"/>
  <c r="J1998" i="5"/>
  <c r="I1998" i="5"/>
  <c r="H1998" i="5"/>
  <c r="F1998" i="5"/>
  <c r="I1845" i="5"/>
  <c r="H1845" i="5"/>
  <c r="F1845" i="5"/>
  <c r="R1845" i="5"/>
  <c r="J1845" i="5"/>
  <c r="R1978" i="5"/>
  <c r="J1978" i="5"/>
  <c r="I1978" i="5"/>
  <c r="H1978" i="5"/>
  <c r="F1978" i="5"/>
  <c r="X1978" i="5"/>
  <c r="R2046" i="5"/>
  <c r="J2046" i="5"/>
  <c r="I2046" i="5"/>
  <c r="H2046" i="5"/>
  <c r="F2046" i="5"/>
  <c r="H1783" i="5"/>
  <c r="F1783" i="5"/>
  <c r="X1783" i="5"/>
  <c r="R1783" i="5"/>
  <c r="J1783" i="5"/>
  <c r="I1783" i="5"/>
  <c r="R1826" i="5"/>
  <c r="I1826" i="5"/>
  <c r="H1826" i="5"/>
  <c r="F1826" i="5"/>
  <c r="X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X1671" i="5"/>
  <c r="R1552" i="5"/>
  <c r="J1552" i="5"/>
  <c r="H1552" i="5"/>
  <c r="I1552" i="5"/>
  <c r="X1552" i="5"/>
  <c r="F1552" i="5"/>
  <c r="R1667" i="5"/>
  <c r="J1667" i="5"/>
  <c r="I1667" i="5"/>
  <c r="H1667" i="5"/>
  <c r="F1667" i="5"/>
  <c r="I1825" i="5"/>
  <c r="R1825" i="5"/>
  <c r="J1825" i="5"/>
  <c r="H1825" i="5"/>
  <c r="F1825" i="5"/>
  <c r="R1655" i="5"/>
  <c r="J1655" i="5"/>
  <c r="I1655" i="5"/>
  <c r="H1655" i="5"/>
  <c r="F1655" i="5"/>
  <c r="X1655" i="5"/>
  <c r="J1413" i="5"/>
  <c r="I1413" i="5"/>
  <c r="H1413" i="5"/>
  <c r="R1413" i="5"/>
  <c r="F1413" i="5"/>
  <c r="I1615" i="5"/>
  <c r="H1615" i="5"/>
  <c r="F1615" i="5"/>
  <c r="R1615" i="5"/>
  <c r="J1615" i="5"/>
  <c r="X1615" i="5"/>
  <c r="I1583" i="5"/>
  <c r="H1583" i="5"/>
  <c r="F1583" i="5"/>
  <c r="R1583" i="5"/>
  <c r="J1583" i="5"/>
  <c r="X1583" i="5"/>
  <c r="R1346" i="5"/>
  <c r="I1346" i="5"/>
  <c r="H1346" i="5"/>
  <c r="J1346" i="5"/>
  <c r="F1346" i="5"/>
  <c r="H1476" i="5"/>
  <c r="F1476" i="5"/>
  <c r="J1476" i="5"/>
  <c r="I1476" i="5"/>
  <c r="R1476" i="5"/>
  <c r="F1394" i="5"/>
  <c r="R1394" i="5"/>
  <c r="I1394" i="5"/>
  <c r="H1394" i="5"/>
  <c r="X1394" i="5"/>
  <c r="J1394" i="5"/>
  <c r="R1604" i="5"/>
  <c r="J1604" i="5"/>
  <c r="I1604" i="5"/>
  <c r="H1604" i="5"/>
  <c r="F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R1592" i="5"/>
  <c r="J1592" i="5"/>
  <c r="I1592" i="5"/>
  <c r="H1592" i="5"/>
  <c r="F1592" i="5"/>
  <c r="X1592" i="5"/>
  <c r="R1517" i="5"/>
  <c r="J1517" i="5"/>
  <c r="H1517" i="5"/>
  <c r="I1517" i="5"/>
  <c r="F1517" i="5"/>
  <c r="J1244" i="5"/>
  <c r="I1244" i="5"/>
  <c r="R1244" i="5"/>
  <c r="H1244" i="5"/>
  <c r="X1244" i="5"/>
  <c r="F1244" i="5"/>
  <c r="J1477" i="5"/>
  <c r="H1477" i="5"/>
  <c r="I1477" i="5"/>
  <c r="F1477" i="5"/>
  <c r="R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H1016" i="5"/>
  <c r="F1016" i="5"/>
  <c r="X1016" i="5"/>
  <c r="R1016" i="5"/>
  <c r="I1016" i="5"/>
  <c r="J1016" i="5"/>
  <c r="R1137" i="5"/>
  <c r="J1137" i="5"/>
  <c r="I1137" i="5"/>
  <c r="H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X914" i="5"/>
  <c r="R870" i="5"/>
  <c r="I870" i="5"/>
  <c r="J870" i="5"/>
  <c r="H870" i="5"/>
  <c r="F870" i="5"/>
  <c r="X863"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s="1"/>
  <c r="B26" i="6"/>
  <c r="G26" i="6" s="1"/>
  <c r="H26" i="6" s="1"/>
  <c r="D26" i="6" s="1"/>
  <c r="G21" i="6"/>
  <c r="H21" i="6" s="1"/>
  <c r="B36" i="6"/>
  <c r="G36" i="6" s="1"/>
  <c r="G20" i="6"/>
  <c r="H20" i="6"/>
  <c r="D20" i="6" s="1"/>
  <c r="B45" i="6"/>
  <c r="G45" i="6"/>
  <c r="D17" i="6"/>
  <c r="H2439" i="5"/>
  <c r="F2439" i="5"/>
  <c r="X2439" i="5"/>
  <c r="R2439" i="5"/>
  <c r="J2439" i="5"/>
  <c r="I2439" i="5"/>
  <c r="F2414" i="5"/>
  <c r="R2414" i="5"/>
  <c r="J2414" i="5"/>
  <c r="I2414" i="5"/>
  <c r="H2414" i="5"/>
  <c r="J2448" i="5"/>
  <c r="F2448" i="5"/>
  <c r="X2448" i="5"/>
  <c r="I2448" i="5"/>
  <c r="H2448" i="5"/>
  <c r="R2448" i="5"/>
  <c r="B27" i="6"/>
  <c r="G27" i="6"/>
  <c r="I2427" i="5"/>
  <c r="H2427" i="5"/>
  <c r="F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R2266" i="5"/>
  <c r="J2266" i="5"/>
  <c r="I2266" i="5"/>
  <c r="F2222" i="5"/>
  <c r="R2222" i="5"/>
  <c r="J2222" i="5"/>
  <c r="I2222" i="5"/>
  <c r="H2222" i="5"/>
  <c r="R2172" i="5"/>
  <c r="J2172" i="5"/>
  <c r="I2172" i="5"/>
  <c r="H2172" i="5"/>
  <c r="F2172" i="5"/>
  <c r="H2114" i="5"/>
  <c r="F2114" i="5"/>
  <c r="X2114" i="5"/>
  <c r="J2114" i="5"/>
  <c r="I2114" i="5"/>
  <c r="R2114" i="5"/>
  <c r="F2098" i="5"/>
  <c r="X2098" i="5"/>
  <c r="I2098" i="5"/>
  <c r="H2098" i="5"/>
  <c r="R2098" i="5"/>
  <c r="J2098" i="5"/>
  <c r="I2151" i="5"/>
  <c r="H2151" i="5"/>
  <c r="F2151" i="5"/>
  <c r="R2151" i="5"/>
  <c r="J2151" i="5"/>
  <c r="X2151" i="5"/>
  <c r="H2238" i="5"/>
  <c r="F2238" i="5"/>
  <c r="R2238" i="5"/>
  <c r="J2238" i="5"/>
  <c r="I2238" i="5"/>
  <c r="F2086" i="5"/>
  <c r="R2086" i="5"/>
  <c r="J2086" i="5"/>
  <c r="I2086" i="5"/>
  <c r="H2086" i="5"/>
  <c r="I2091" i="5"/>
  <c r="H2091" i="5"/>
  <c r="F2091" i="5"/>
  <c r="R2091" i="5"/>
  <c r="J2091" i="5"/>
  <c r="I2055" i="5"/>
  <c r="H2055" i="5"/>
  <c r="F2055" i="5"/>
  <c r="X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X2026" i="5"/>
  <c r="F1872" i="5"/>
  <c r="X1872" i="5"/>
  <c r="R1872" i="5"/>
  <c r="J1872" i="5"/>
  <c r="I1872" i="5"/>
  <c r="H1872" i="5"/>
  <c r="I1934" i="5"/>
  <c r="H1934" i="5"/>
  <c r="F1934" i="5"/>
  <c r="J1934" i="5"/>
  <c r="R1934" i="5"/>
  <c r="R1966" i="5"/>
  <c r="J1966" i="5"/>
  <c r="I1966" i="5"/>
  <c r="H1966" i="5"/>
  <c r="F1966" i="5"/>
  <c r="I1861" i="5"/>
  <c r="H1861" i="5"/>
  <c r="F1861" i="5"/>
  <c r="R1861" i="5"/>
  <c r="J1861" i="5"/>
  <c r="J2263" i="5"/>
  <c r="I2263" i="5"/>
  <c r="H2263" i="5"/>
  <c r="X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X2082" i="5"/>
  <c r="R2082" i="5"/>
  <c r="J2082" i="5"/>
  <c r="I2082" i="5"/>
  <c r="H2082" i="5"/>
  <c r="X1880" i="5"/>
  <c r="J1880" i="5"/>
  <c r="R1880" i="5"/>
  <c r="I1880" i="5"/>
  <c r="H1880" i="5"/>
  <c r="F1880" i="5"/>
  <c r="H1763" i="5"/>
  <c r="F1763" i="5"/>
  <c r="R1763" i="5"/>
  <c r="I1763" i="5"/>
  <c r="J1763" i="5"/>
  <c r="R1745" i="5"/>
  <c r="H1745" i="5"/>
  <c r="F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I1742" i="5"/>
  <c r="J1742" i="5"/>
  <c r="H1742" i="5"/>
  <c r="F1742" i="5"/>
  <c r="R1742" i="5"/>
  <c r="R1624" i="5"/>
  <c r="J1624" i="5"/>
  <c r="I1624" i="5"/>
  <c r="H1624" i="5"/>
  <c r="F1624" i="5"/>
  <c r="X1624" i="5"/>
  <c r="R1699" i="5"/>
  <c r="J1699" i="5"/>
  <c r="I1699" i="5"/>
  <c r="H1699" i="5"/>
  <c r="F1699" i="5"/>
  <c r="R1663" i="5"/>
  <c r="J1663" i="5"/>
  <c r="I1663" i="5"/>
  <c r="H1663" i="5"/>
  <c r="F1663" i="5"/>
  <c r="X1663" i="5"/>
  <c r="R1691" i="5"/>
  <c r="J1691" i="5"/>
  <c r="I1691" i="5"/>
  <c r="H1691" i="5"/>
  <c r="F1691" i="5"/>
  <c r="X1691" i="5"/>
  <c r="R1548" i="5"/>
  <c r="J1548" i="5"/>
  <c r="H1548" i="5"/>
  <c r="I1548" i="5"/>
  <c r="F1548" i="5"/>
  <c r="I1611" i="5"/>
  <c r="H1611" i="5"/>
  <c r="F1611" i="5"/>
  <c r="R1611" i="5"/>
  <c r="J1611" i="5"/>
  <c r="I1579" i="5"/>
  <c r="H1579" i="5"/>
  <c r="F1579" i="5"/>
  <c r="R1579" i="5"/>
  <c r="J1579" i="5"/>
  <c r="R1338" i="5"/>
  <c r="H1338" i="5"/>
  <c r="F1338" i="5"/>
  <c r="X1338" i="5"/>
  <c r="J1338" i="5"/>
  <c r="I1338" i="5"/>
  <c r="R1572" i="5"/>
  <c r="J1572" i="5"/>
  <c r="I1572" i="5"/>
  <c r="H1572" i="5"/>
  <c r="F1572" i="5"/>
  <c r="R1360" i="5"/>
  <c r="J1360" i="5"/>
  <c r="H1360" i="5"/>
  <c r="F1360" i="5"/>
  <c r="I1360" i="5"/>
  <c r="X1360" i="5"/>
  <c r="F1399" i="5"/>
  <c r="R1399" i="5"/>
  <c r="J1399" i="5"/>
  <c r="I1399" i="5"/>
  <c r="X1399" i="5"/>
  <c r="H1399" i="5"/>
  <c r="I1528" i="5"/>
  <c r="H1528" i="5"/>
  <c r="F1528" i="5"/>
  <c r="X1528" i="5"/>
  <c r="R1528" i="5"/>
  <c r="J1528" i="5"/>
  <c r="H1134" i="5"/>
  <c r="F1134" i="5"/>
  <c r="R1134" i="5"/>
  <c r="I1134" i="5"/>
  <c r="J1134" i="5"/>
  <c r="J1627" i="5"/>
  <c r="I1627" i="5"/>
  <c r="H1627" i="5"/>
  <c r="F1627" i="5"/>
  <c r="R1627" i="5"/>
  <c r="R1560" i="5"/>
  <c r="J1560" i="5"/>
  <c r="I1560" i="5"/>
  <c r="H1560" i="5"/>
  <c r="F1560" i="5"/>
  <c r="X1560" i="5"/>
  <c r="H1207" i="5"/>
  <c r="R1207" i="5"/>
  <c r="J1207" i="5"/>
  <c r="I1207" i="5"/>
  <c r="F1207" i="5"/>
  <c r="X1207" i="5"/>
  <c r="H1108" i="5"/>
  <c r="F1108" i="5"/>
  <c r="R1108" i="5"/>
  <c r="I1108" i="5"/>
  <c r="J1108" i="5"/>
  <c r="H1044" i="5"/>
  <c r="F1044" i="5"/>
  <c r="X1044" i="5"/>
  <c r="R1044" i="5"/>
  <c r="I1044" i="5"/>
  <c r="J1044" i="5"/>
  <c r="F1398" i="5"/>
  <c r="R1398" i="5"/>
  <c r="J1398" i="5"/>
  <c r="I1398" i="5"/>
  <c r="H1398" i="5"/>
  <c r="R1368" i="5"/>
  <c r="J1368" i="5"/>
  <c r="H1368" i="5"/>
  <c r="F1368" i="5"/>
  <c r="X1368" i="5"/>
  <c r="I1368" i="5"/>
  <c r="I1323" i="5"/>
  <c r="H1323" i="5"/>
  <c r="R1323" i="5"/>
  <c r="J1323" i="5"/>
  <c r="F1323" i="5"/>
  <c r="I1291" i="5"/>
  <c r="H1291" i="5"/>
  <c r="R1291" i="5"/>
  <c r="J1291" i="5"/>
  <c r="F1291" i="5"/>
  <c r="I1259" i="5"/>
  <c r="H1259" i="5"/>
  <c r="R1259" i="5"/>
  <c r="J1259" i="5"/>
  <c r="F1259" i="5"/>
  <c r="X1259" i="5"/>
  <c r="F1350" i="5"/>
  <c r="R1350" i="5"/>
  <c r="J1350" i="5"/>
  <c r="I1350" i="5"/>
  <c r="H1350" i="5"/>
  <c r="F1330" i="5"/>
  <c r="R1330" i="5"/>
  <c r="J1330" i="5"/>
  <c r="I1330" i="5"/>
  <c r="H1330" i="5"/>
  <c r="F1322" i="5"/>
  <c r="X1322" i="5"/>
  <c r="R1322" i="5"/>
  <c r="J1322" i="5"/>
  <c r="I1322" i="5"/>
  <c r="H1322" i="5"/>
  <c r="F1314" i="5"/>
  <c r="X1314" i="5"/>
  <c r="R1314" i="5"/>
  <c r="J1314" i="5"/>
  <c r="I1314" i="5"/>
  <c r="H1314" i="5"/>
  <c r="F1306" i="5"/>
  <c r="R1306" i="5"/>
  <c r="J1306" i="5"/>
  <c r="I1306" i="5"/>
  <c r="H1306" i="5"/>
  <c r="F1298" i="5"/>
  <c r="X1298" i="5"/>
  <c r="R1298" i="5"/>
  <c r="J1298" i="5"/>
  <c r="I1298" i="5"/>
  <c r="H1298" i="5"/>
  <c r="F1290" i="5"/>
  <c r="X1290" i="5"/>
  <c r="R1290" i="5"/>
  <c r="J1290" i="5"/>
  <c r="I1290" i="5"/>
  <c r="H1290" i="5"/>
  <c r="F1282" i="5"/>
  <c r="R1282" i="5"/>
  <c r="J1282" i="5"/>
  <c r="I1282" i="5"/>
  <c r="H1282" i="5"/>
  <c r="F1274" i="5"/>
  <c r="X1274" i="5"/>
  <c r="R1274" i="5"/>
  <c r="J1274" i="5"/>
  <c r="I1274" i="5"/>
  <c r="H1274" i="5"/>
  <c r="H1012" i="5"/>
  <c r="F1012" i="5"/>
  <c r="R1012" i="5"/>
  <c r="J1012" i="5"/>
  <c r="I1012" i="5"/>
  <c r="H1231" i="5"/>
  <c r="R1231" i="5"/>
  <c r="J1231" i="5"/>
  <c r="F1231" i="5"/>
  <c r="X1231" i="5"/>
  <c r="I1231" i="5"/>
  <c r="X911" i="5"/>
  <c r="R911" i="5"/>
  <c r="I911" i="5"/>
  <c r="H911" i="5"/>
  <c r="F911" i="5"/>
  <c r="J911" i="5"/>
  <c r="R900" i="5"/>
  <c r="I900" i="5"/>
  <c r="F900" i="5"/>
  <c r="J900" i="5"/>
  <c r="H900" i="5"/>
  <c r="H1004" i="5"/>
  <c r="F1004" i="5"/>
  <c r="R1004" i="5"/>
  <c r="J1004" i="5"/>
  <c r="I1004" i="5"/>
  <c r="X895" i="5"/>
  <c r="R895" i="5"/>
  <c r="I895" i="5"/>
  <c r="H895" i="5"/>
  <c r="F895" i="5"/>
  <c r="J895" i="5"/>
  <c r="J1033" i="5"/>
  <c r="I1033" i="5"/>
  <c r="H1033" i="5"/>
  <c r="R1033" i="5"/>
  <c r="F1033" i="5"/>
  <c r="J1081" i="5"/>
  <c r="I1081" i="5"/>
  <c r="H1081" i="5"/>
  <c r="R1081" i="5"/>
  <c r="F1081" i="5"/>
  <c r="X912" i="5"/>
  <c r="R912" i="5"/>
  <c r="J912" i="5"/>
  <c r="I912" i="5"/>
  <c r="F912" i="5"/>
  <c r="H912" i="5"/>
  <c r="R858" i="5"/>
  <c r="I858" i="5"/>
  <c r="H858" i="5"/>
  <c r="X858" i="5"/>
  <c r="J858" i="5"/>
  <c r="F858" i="5"/>
  <c r="J823" i="5"/>
  <c r="I823" i="5"/>
  <c r="X823" i="5"/>
  <c r="F823" i="5"/>
  <c r="R823" i="5"/>
  <c r="H823" i="5"/>
  <c r="R868" i="5"/>
  <c r="I868" i="5"/>
  <c r="F868" i="5"/>
  <c r="J868" i="5"/>
  <c r="H868" i="5"/>
  <c r="R907" i="5"/>
  <c r="I907" i="5"/>
  <c r="J907" i="5"/>
  <c r="H907" i="5"/>
  <c r="F907" i="5"/>
  <c r="J695" i="5"/>
  <c r="I695" i="5"/>
  <c r="X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X2327" i="5"/>
  <c r="I2327" i="5"/>
  <c r="R2327" i="5"/>
  <c r="J2327" i="5"/>
  <c r="I2292" i="5"/>
  <c r="J2292" i="5"/>
  <c r="H2292" i="5"/>
  <c r="F2292" i="5"/>
  <c r="R2292" i="5"/>
  <c r="X2290" i="5"/>
  <c r="R2290" i="5"/>
  <c r="I2290" i="5"/>
  <c r="J2290" i="5"/>
  <c r="H2290" i="5"/>
  <c r="F2290" i="5"/>
  <c r="H2123" i="5"/>
  <c r="F2123" i="5"/>
  <c r="X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X1970" i="5"/>
  <c r="X1888"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X1679" i="5"/>
  <c r="I1571" i="5"/>
  <c r="H1571" i="5"/>
  <c r="F1571" i="5"/>
  <c r="R1571" i="5"/>
  <c r="J1571" i="5"/>
  <c r="R1485" i="5"/>
  <c r="J1485" i="5"/>
  <c r="H1485" i="5"/>
  <c r="I1485" i="5"/>
  <c r="F1485" i="5"/>
  <c r="H1456" i="5"/>
  <c r="F1456" i="5"/>
  <c r="X1456" i="5"/>
  <c r="I1456" i="5"/>
  <c r="R1456" i="5"/>
  <c r="J1456" i="5"/>
  <c r="I1532" i="5"/>
  <c r="H1532" i="5"/>
  <c r="F1532" i="5"/>
  <c r="J1532" i="5"/>
  <c r="R1532" i="5"/>
  <c r="R1612" i="5"/>
  <c r="J1612" i="5"/>
  <c r="I1612" i="5"/>
  <c r="H1612" i="5"/>
  <c r="F1612" i="5"/>
  <c r="J1461" i="5"/>
  <c r="H1461" i="5"/>
  <c r="I1461" i="5"/>
  <c r="F1461" i="5"/>
  <c r="R1461" i="5"/>
  <c r="H1235" i="5"/>
  <c r="F1235" i="5"/>
  <c r="X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X1407" i="5"/>
  <c r="H1407" i="5"/>
  <c r="I1331" i="5"/>
  <c r="H1331" i="5"/>
  <c r="R1331" i="5"/>
  <c r="J1331" i="5"/>
  <c r="F1331" i="5"/>
  <c r="I1299" i="5"/>
  <c r="H1299" i="5"/>
  <c r="R1299" i="5"/>
  <c r="J1299" i="5"/>
  <c r="F1299" i="5"/>
  <c r="I1267" i="5"/>
  <c r="H1267" i="5"/>
  <c r="R1267" i="5"/>
  <c r="J1267" i="5"/>
  <c r="F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R1384" i="5"/>
  <c r="J1384" i="5"/>
  <c r="H1384" i="5"/>
  <c r="F1384" i="5"/>
  <c r="X1384" i="5"/>
  <c r="I1384" i="5"/>
  <c r="X927" i="5"/>
  <c r="R927" i="5"/>
  <c r="I927" i="5"/>
  <c r="H927" i="5"/>
  <c r="F927" i="5"/>
  <c r="J927" i="5"/>
  <c r="H1195" i="5"/>
  <c r="J1195" i="5"/>
  <c r="I1195" i="5"/>
  <c r="F1195" i="5"/>
  <c r="R1195" i="5"/>
  <c r="F972" i="5"/>
  <c r="R972" i="5"/>
  <c r="J972" i="5"/>
  <c r="I972" i="5"/>
  <c r="H972" i="5"/>
  <c r="R930" i="5"/>
  <c r="I930" i="5"/>
  <c r="J930" i="5"/>
  <c r="H930" i="5"/>
  <c r="F930" i="5"/>
  <c r="X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X2407" i="5"/>
  <c r="R2407" i="5"/>
  <c r="I2431" i="5"/>
  <c r="H2431" i="5"/>
  <c r="F2431" i="5"/>
  <c r="X2431" i="5"/>
  <c r="J2431" i="5"/>
  <c r="R2431" i="5"/>
  <c r="H2347" i="5"/>
  <c r="F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J1401" i="5"/>
  <c r="I1401" i="5"/>
  <c r="R1401" i="5"/>
  <c r="H1401" i="5"/>
  <c r="F1401" i="5"/>
  <c r="I1295" i="5"/>
  <c r="H1295" i="5"/>
  <c r="R1295" i="5"/>
  <c r="J1295" i="5"/>
  <c r="F1295" i="5"/>
  <c r="X1295" i="5"/>
  <c r="F964" i="5"/>
  <c r="R964" i="5"/>
  <c r="I964" i="5"/>
  <c r="H964" i="5"/>
  <c r="J964" i="5"/>
  <c r="F960" i="5"/>
  <c r="X960" i="5"/>
  <c r="R960" i="5"/>
  <c r="H960" i="5"/>
  <c r="J960" i="5"/>
  <c r="I960" i="5"/>
  <c r="X884"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X2479" i="5"/>
  <c r="R2479" i="5"/>
  <c r="H2479" i="5"/>
  <c r="F2479" i="5"/>
  <c r="F45" i="6"/>
  <c r="H45" i="6"/>
  <c r="D45" i="6" s="1"/>
  <c r="F66" i="6"/>
  <c r="F50" i="6"/>
  <c r="H50" i="6"/>
  <c r="D50" i="6"/>
  <c r="F30" i="6"/>
  <c r="H25" i="6"/>
  <c r="F35" i="6"/>
  <c r="F40" i="6"/>
  <c r="F2410" i="5"/>
  <c r="X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X2370" i="5"/>
  <c r="R2370" i="5"/>
  <c r="I2370" i="5"/>
  <c r="F2470" i="5"/>
  <c r="R2470" i="5"/>
  <c r="J2470" i="5"/>
  <c r="I2470" i="5"/>
  <c r="H2470" i="5"/>
  <c r="H2339" i="5"/>
  <c r="F2339" i="5"/>
  <c r="R2339" i="5"/>
  <c r="J2339" i="5"/>
  <c r="I2339" i="5"/>
  <c r="F2315" i="5"/>
  <c r="R2315" i="5"/>
  <c r="H2315" i="5"/>
  <c r="I2315" i="5"/>
  <c r="J2315" i="5"/>
  <c r="R2424" i="5"/>
  <c r="J2424" i="5"/>
  <c r="I2424" i="5"/>
  <c r="H2424" i="5"/>
  <c r="F2424" i="5"/>
  <c r="X2424" i="5"/>
  <c r="J2344" i="5"/>
  <c r="I2344" i="5"/>
  <c r="H2344" i="5"/>
  <c r="X2344" i="5"/>
  <c r="F2344" i="5"/>
  <c r="R2344" i="5"/>
  <c r="I2276" i="5"/>
  <c r="H2276" i="5"/>
  <c r="R2276" i="5"/>
  <c r="J2276" i="5"/>
  <c r="F2276" i="5"/>
  <c r="H2262" i="5"/>
  <c r="F2262" i="5"/>
  <c r="R2262" i="5"/>
  <c r="J2262" i="5"/>
  <c r="I2262" i="5"/>
  <c r="I2131" i="5"/>
  <c r="H2131" i="5"/>
  <c r="F2131" i="5"/>
  <c r="R2131" i="5"/>
  <c r="J2131" i="5"/>
  <c r="H2119" i="5"/>
  <c r="X2119" i="5"/>
  <c r="R2119" i="5"/>
  <c r="J2119" i="5"/>
  <c r="I2119" i="5"/>
  <c r="F2119" i="5"/>
  <c r="R2136" i="5"/>
  <c r="J2136" i="5"/>
  <c r="I2136" i="5"/>
  <c r="H2136" i="5"/>
  <c r="X2136" i="5"/>
  <c r="F2136" i="5"/>
  <c r="F2050" i="5"/>
  <c r="X2050" i="5"/>
  <c r="R2050" i="5"/>
  <c r="J2050" i="5"/>
  <c r="I2050" i="5"/>
  <c r="H2050" i="5"/>
  <c r="H2219" i="5"/>
  <c r="R2219" i="5"/>
  <c r="J2219" i="5"/>
  <c r="I2219" i="5"/>
  <c r="F2219" i="5"/>
  <c r="I2103" i="5"/>
  <c r="H2103" i="5"/>
  <c r="F2103" i="5"/>
  <c r="R2103" i="5"/>
  <c r="J2103" i="5"/>
  <c r="X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X1986" i="5"/>
  <c r="R1954" i="5"/>
  <c r="I1954" i="5"/>
  <c r="H1954" i="5"/>
  <c r="F1954" i="5"/>
  <c r="J1954" i="5"/>
  <c r="I1817" i="5"/>
  <c r="R1817" i="5"/>
  <c r="J1817" i="5"/>
  <c r="H1817" i="5"/>
  <c r="F1817" i="5"/>
  <c r="H1799" i="5"/>
  <c r="F1799" i="5"/>
  <c r="X1799" i="5"/>
  <c r="R1799" i="5"/>
  <c r="J1799" i="5"/>
  <c r="I1799" i="5"/>
  <c r="I1950" i="5"/>
  <c r="H1950" i="5"/>
  <c r="F1950" i="5"/>
  <c r="R1950" i="5"/>
  <c r="J1950" i="5"/>
  <c r="I1938" i="5"/>
  <c r="H1938" i="5"/>
  <c r="F1938" i="5"/>
  <c r="R1938" i="5"/>
  <c r="J1938" i="5"/>
  <c r="X1938" i="5"/>
  <c r="I1812" i="5"/>
  <c r="H1812" i="5"/>
  <c r="F1812" i="5"/>
  <c r="R1812" i="5"/>
  <c r="J1812" i="5"/>
  <c r="H1755" i="5"/>
  <c r="F1755" i="5"/>
  <c r="R1755" i="5"/>
  <c r="J1755" i="5"/>
  <c r="I1755" i="5"/>
  <c r="R1739" i="5"/>
  <c r="J1739" i="5"/>
  <c r="I1739" i="5"/>
  <c r="H1739" i="5"/>
  <c r="F1739" i="5"/>
  <c r="I1744" i="5"/>
  <c r="X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X1567" i="5"/>
  <c r="R1719" i="5"/>
  <c r="J1719" i="5"/>
  <c r="I1719" i="5"/>
  <c r="H1719" i="5"/>
  <c r="F1719" i="5"/>
  <c r="X1719" i="5"/>
  <c r="F1374" i="5"/>
  <c r="R1374" i="5"/>
  <c r="J1374" i="5"/>
  <c r="I1374" i="5"/>
  <c r="H1374" i="5"/>
  <c r="I1375" i="5"/>
  <c r="H1375" i="5"/>
  <c r="X1375" i="5"/>
  <c r="R1375" i="5"/>
  <c r="J1375" i="5"/>
  <c r="F1375" i="5"/>
  <c r="I1544" i="5"/>
  <c r="H1544" i="5"/>
  <c r="F1544" i="5"/>
  <c r="X1544" i="5"/>
  <c r="R1544" i="5"/>
  <c r="J1544" i="5"/>
  <c r="H1243" i="5"/>
  <c r="R1243" i="5"/>
  <c r="I1243" i="5"/>
  <c r="F1243" i="5"/>
  <c r="J1243" i="5"/>
  <c r="H1211" i="5"/>
  <c r="R1211" i="5"/>
  <c r="I1211" i="5"/>
  <c r="F1211" i="5"/>
  <c r="J1211" i="5"/>
  <c r="H1179" i="5"/>
  <c r="R1179" i="5"/>
  <c r="I1179" i="5"/>
  <c r="J1179" i="5"/>
  <c r="F1179" i="5"/>
  <c r="R1608" i="5"/>
  <c r="J1608" i="5"/>
  <c r="I1608" i="5"/>
  <c r="H1608" i="5"/>
  <c r="F1608" i="5"/>
  <c r="X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I1496" i="5"/>
  <c r="H1496" i="5"/>
  <c r="F1496" i="5"/>
  <c r="X1496" i="5"/>
  <c r="R1496" i="5"/>
  <c r="J1496" i="5"/>
  <c r="H1124" i="5"/>
  <c r="F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R1206" i="5"/>
  <c r="J1206" i="5"/>
  <c r="H1206" i="5"/>
  <c r="I1206" i="5"/>
  <c r="H1084" i="5"/>
  <c r="F1084" i="5"/>
  <c r="R1084" i="5"/>
  <c r="J1084" i="5"/>
  <c r="I1084" i="5"/>
  <c r="F1266" i="5"/>
  <c r="X1266" i="5"/>
  <c r="R1266" i="5"/>
  <c r="J1266" i="5"/>
  <c r="I1266" i="5"/>
  <c r="H1266" i="5"/>
  <c r="F968" i="5"/>
  <c r="X968" i="5"/>
  <c r="R968" i="5"/>
  <c r="J968" i="5"/>
  <c r="I968" i="5"/>
  <c r="H968" i="5"/>
  <c r="J989" i="5"/>
  <c r="I989" i="5"/>
  <c r="H989" i="5"/>
  <c r="F989" i="5"/>
  <c r="R989" i="5"/>
  <c r="J1065" i="5"/>
  <c r="I1065" i="5"/>
  <c r="H1065" i="5"/>
  <c r="R1065" i="5"/>
  <c r="F1065" i="5"/>
  <c r="R866" i="5"/>
  <c r="I866" i="5"/>
  <c r="H866" i="5"/>
  <c r="F866" i="5"/>
  <c r="X866" i="5"/>
  <c r="J866" i="5"/>
  <c r="R859" i="5"/>
  <c r="I859" i="5"/>
  <c r="J859" i="5"/>
  <c r="H859" i="5"/>
  <c r="F859" i="5"/>
  <c r="H980" i="5"/>
  <c r="F980" i="5"/>
  <c r="R980" i="5"/>
  <c r="J980" i="5"/>
  <c r="I980" i="5"/>
  <c r="X879"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X2226" i="5"/>
  <c r="F2214" i="5"/>
  <c r="R2214" i="5"/>
  <c r="J2214" i="5"/>
  <c r="I2214" i="5"/>
  <c r="H2214" i="5"/>
  <c r="H2127" i="5"/>
  <c r="F2127" i="5"/>
  <c r="J2127" i="5"/>
  <c r="I2127" i="5"/>
  <c r="X2127" i="5"/>
  <c r="R2127" i="5"/>
  <c r="F2102" i="5"/>
  <c r="I2102" i="5"/>
  <c r="H2102" i="5"/>
  <c r="J2102" i="5"/>
  <c r="R2102" i="5"/>
  <c r="R1994" i="5"/>
  <c r="J1994" i="5"/>
  <c r="I1994" i="5"/>
  <c r="H1994" i="5"/>
  <c r="F1994" i="5"/>
  <c r="X1994" i="5"/>
  <c r="I1865" i="5"/>
  <c r="H1865" i="5"/>
  <c r="F1865" i="5"/>
  <c r="R1865" i="5"/>
  <c r="J1865" i="5"/>
  <c r="I1942" i="5"/>
  <c r="H1942" i="5"/>
  <c r="F1942" i="5"/>
  <c r="R1942" i="5"/>
  <c r="J1942" i="5"/>
  <c r="R2022" i="5"/>
  <c r="J2022" i="5"/>
  <c r="I2022" i="5"/>
  <c r="H2022" i="5"/>
  <c r="F2022" i="5"/>
  <c r="X1904"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X1536" i="5"/>
  <c r="J1536" i="5"/>
  <c r="R1536" i="5"/>
  <c r="I1391" i="5"/>
  <c r="H1391" i="5"/>
  <c r="X1391" i="5"/>
  <c r="F1391" i="5"/>
  <c r="R1391" i="5"/>
  <c r="J1391" i="5"/>
  <c r="H1203" i="5"/>
  <c r="F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I1489" i="5"/>
  <c r="R916" i="5"/>
  <c r="I916" i="5"/>
  <c r="F916" i="5"/>
  <c r="J916" i="5"/>
  <c r="H916" i="5"/>
  <c r="F956" i="5"/>
  <c r="R956" i="5"/>
  <c r="I956" i="5"/>
  <c r="J956" i="5"/>
  <c r="H956" i="5"/>
  <c r="X871" i="5"/>
  <c r="R871" i="5"/>
  <c r="I871" i="5"/>
  <c r="H871" i="5"/>
  <c r="F871" i="5"/>
  <c r="J871" i="5"/>
  <c r="R874" i="5"/>
  <c r="I874" i="5"/>
  <c r="H874" i="5"/>
  <c r="X874" i="5"/>
  <c r="J874" i="5"/>
  <c r="F874" i="5"/>
  <c r="F853" i="5"/>
  <c r="R853" i="5"/>
  <c r="I853" i="5"/>
  <c r="J853" i="5"/>
  <c r="H853" i="5"/>
  <c r="H818" i="5"/>
  <c r="X818" i="5"/>
  <c r="R818" i="5"/>
  <c r="J818" i="5"/>
  <c r="I818" i="5"/>
  <c r="F818" i="5"/>
  <c r="I625" i="5"/>
  <c r="H625" i="5"/>
  <c r="F625" i="5"/>
  <c r="R625" i="5"/>
  <c r="J625" i="5"/>
  <c r="J687" i="5"/>
  <c r="I687" i="5"/>
  <c r="X687" i="5"/>
  <c r="R687" i="5"/>
  <c r="H687" i="5"/>
  <c r="F687" i="5"/>
  <c r="R667" i="5"/>
  <c r="J667" i="5"/>
  <c r="I667" i="5"/>
  <c r="H667" i="5"/>
  <c r="F667" i="5"/>
  <c r="R651" i="5"/>
  <c r="J651" i="5"/>
  <c r="I651" i="5"/>
  <c r="H651" i="5"/>
  <c r="F651" i="5"/>
  <c r="X635"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2323" i="5"/>
  <c r="J2323" i="5"/>
  <c r="R2323" i="5"/>
  <c r="I2323" i="5"/>
  <c r="H2323" i="5"/>
  <c r="I2300" i="5"/>
  <c r="J2300" i="5"/>
  <c r="H2300" i="5"/>
  <c r="F2300" i="5"/>
  <c r="R2300" i="5"/>
  <c r="R2168" i="5"/>
  <c r="J2168" i="5"/>
  <c r="I2168" i="5"/>
  <c r="H2168" i="5"/>
  <c r="F2168" i="5"/>
  <c r="F2074" i="5"/>
  <c r="X2074" i="5"/>
  <c r="R2074" i="5"/>
  <c r="J2074" i="5"/>
  <c r="I2074" i="5"/>
  <c r="H2074" i="5"/>
  <c r="R2060" i="5"/>
  <c r="J2060" i="5"/>
  <c r="H2060" i="5"/>
  <c r="F2060" i="5"/>
  <c r="I2060" i="5"/>
  <c r="R2088" i="5"/>
  <c r="J2088" i="5"/>
  <c r="I2088" i="5"/>
  <c r="H2088" i="5"/>
  <c r="F2088" i="5"/>
  <c r="X2088" i="5"/>
  <c r="R2042" i="5"/>
  <c r="J2042" i="5"/>
  <c r="I2042" i="5"/>
  <c r="H2042" i="5"/>
  <c r="F2042" i="5"/>
  <c r="X2042" i="5"/>
  <c r="R1822" i="5"/>
  <c r="I1822" i="5"/>
  <c r="J1822" i="5"/>
  <c r="H1822" i="5"/>
  <c r="F1822" i="5"/>
  <c r="I1841" i="5"/>
  <c r="F1841" i="5"/>
  <c r="H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I1348" i="5"/>
  <c r="H1348" i="5"/>
  <c r="J1348" i="5"/>
  <c r="F1370" i="5"/>
  <c r="R1370" i="5"/>
  <c r="I1370" i="5"/>
  <c r="H1370" i="5"/>
  <c r="J1370" i="5"/>
  <c r="J1473" i="5"/>
  <c r="H1473" i="5"/>
  <c r="F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X2362" i="5"/>
  <c r="R2362" i="5"/>
  <c r="I2362" i="5"/>
  <c r="R2416" i="5"/>
  <c r="J2416" i="5"/>
  <c r="I2416" i="5"/>
  <c r="H2416" i="5"/>
  <c r="F2416" i="5"/>
  <c r="X2416" i="5"/>
  <c r="R2428" i="5"/>
  <c r="J2428" i="5"/>
  <c r="I2428" i="5"/>
  <c r="H2428" i="5"/>
  <c r="F2428" i="5"/>
  <c r="I2411" i="5"/>
  <c r="H2411" i="5"/>
  <c r="F2411" i="5"/>
  <c r="R2411" i="5"/>
  <c r="J2411" i="5"/>
  <c r="J2332" i="5"/>
  <c r="I2332" i="5"/>
  <c r="H2332" i="5"/>
  <c r="F2332" i="5"/>
  <c r="R2332" i="5"/>
  <c r="J2336" i="5"/>
  <c r="I2336" i="5"/>
  <c r="H2336" i="5"/>
  <c r="X2336" i="5"/>
  <c r="R2336" i="5"/>
  <c r="F2336" i="5"/>
  <c r="I2296" i="5"/>
  <c r="H2296" i="5"/>
  <c r="R2296" i="5"/>
  <c r="J2296" i="5"/>
  <c r="F2296" i="5"/>
  <c r="X2296" i="5"/>
  <c r="H2246" i="5"/>
  <c r="F2246" i="5"/>
  <c r="R2246" i="5"/>
  <c r="J2246" i="5"/>
  <c r="I2246" i="5"/>
  <c r="J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X2071" i="5"/>
  <c r="R2071" i="5"/>
  <c r="J2071" i="5"/>
  <c r="R2052" i="5"/>
  <c r="J2052" i="5"/>
  <c r="H2052" i="5"/>
  <c r="F2052" i="5"/>
  <c r="I2052" i="5"/>
  <c r="F1864" i="5"/>
  <c r="X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X1866" i="5"/>
  <c r="R1870" i="5"/>
  <c r="J1870" i="5"/>
  <c r="I1870" i="5"/>
  <c r="H1870" i="5"/>
  <c r="F1870" i="5"/>
  <c r="R1854" i="5"/>
  <c r="J1854" i="5"/>
  <c r="I1854" i="5"/>
  <c r="H1854" i="5"/>
  <c r="F1854" i="5"/>
  <c r="H1795" i="5"/>
  <c r="F1795" i="5"/>
  <c r="R1795" i="5"/>
  <c r="J1795" i="5"/>
  <c r="I1795" i="5"/>
  <c r="X1831"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X1759" i="5"/>
  <c r="R1759" i="5"/>
  <c r="J1759" i="5"/>
  <c r="I1759" i="5"/>
  <c r="X183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X1832" i="5"/>
  <c r="R1832" i="5"/>
  <c r="J1832" i="5"/>
  <c r="I1832" i="5"/>
  <c r="H1832" i="5"/>
  <c r="F1832" i="5"/>
  <c r="I1547" i="5"/>
  <c r="H1547" i="5"/>
  <c r="F1547" i="5"/>
  <c r="R1547" i="5"/>
  <c r="J1547" i="5"/>
  <c r="I1810" i="5"/>
  <c r="R1810" i="5"/>
  <c r="J1810" i="5"/>
  <c r="H1810" i="5"/>
  <c r="F1810" i="5"/>
  <c r="X1810" i="5"/>
  <c r="J1429" i="5"/>
  <c r="I1429" i="5"/>
  <c r="H1429" i="5"/>
  <c r="R1429" i="5"/>
  <c r="F1429" i="5"/>
  <c r="I1619" i="5"/>
  <c r="H1619" i="5"/>
  <c r="F1619" i="5"/>
  <c r="R1619" i="5"/>
  <c r="J1619" i="5"/>
  <c r="I1587" i="5"/>
  <c r="H1587" i="5"/>
  <c r="F1587" i="5"/>
  <c r="R1587" i="5"/>
  <c r="J1587" i="5"/>
  <c r="I1555" i="5"/>
  <c r="H1555" i="5"/>
  <c r="F1555" i="5"/>
  <c r="R1555" i="5"/>
  <c r="J1555" i="5"/>
  <c r="X1555" i="5"/>
  <c r="R1533" i="5"/>
  <c r="J1533" i="5"/>
  <c r="H1533" i="5"/>
  <c r="I1533" i="5"/>
  <c r="F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J1460" i="5"/>
  <c r="I1460" i="5"/>
  <c r="R1460" i="5"/>
  <c r="R1750" i="5"/>
  <c r="I1750" i="5"/>
  <c r="J1750" i="5"/>
  <c r="H1750" i="5"/>
  <c r="F1750" i="5"/>
  <c r="H1251" i="5"/>
  <c r="R1251" i="5"/>
  <c r="J1251" i="5"/>
  <c r="I1251" i="5"/>
  <c r="F1251" i="5"/>
  <c r="R1568" i="5"/>
  <c r="J1568" i="5"/>
  <c r="I1568" i="5"/>
  <c r="H1568" i="5"/>
  <c r="F1568" i="5"/>
  <c r="X1568" i="5"/>
  <c r="H1060" i="5"/>
  <c r="F1060" i="5"/>
  <c r="R1060" i="5"/>
  <c r="I1060" i="5"/>
  <c r="J1060" i="5"/>
  <c r="I1315" i="5"/>
  <c r="H1315" i="5"/>
  <c r="R1315" i="5"/>
  <c r="J1315" i="5"/>
  <c r="F1315" i="5"/>
  <c r="I1283" i="5"/>
  <c r="H1283" i="5"/>
  <c r="R1283" i="5"/>
  <c r="J1283" i="5"/>
  <c r="F1283" i="5"/>
  <c r="X1283" i="5"/>
  <c r="I1484" i="5"/>
  <c r="H1484" i="5"/>
  <c r="F1484" i="5"/>
  <c r="J1484" i="5"/>
  <c r="R1484" i="5"/>
  <c r="J1180" i="5"/>
  <c r="I1180" i="5"/>
  <c r="R1180" i="5"/>
  <c r="H1180" i="5"/>
  <c r="F1180" i="5"/>
  <c r="H996" i="5"/>
  <c r="F996" i="5"/>
  <c r="R996" i="5"/>
  <c r="J996" i="5"/>
  <c r="I996" i="5"/>
  <c r="F952" i="5"/>
  <c r="X952" i="5"/>
  <c r="R952" i="5"/>
  <c r="J952" i="5"/>
  <c r="I952" i="5"/>
  <c r="H952" i="5"/>
  <c r="F976" i="5"/>
  <c r="X976" i="5"/>
  <c r="R976" i="5"/>
  <c r="J976" i="5"/>
  <c r="I976" i="5"/>
  <c r="H976" i="5"/>
  <c r="H1020" i="5"/>
  <c r="F1020" i="5"/>
  <c r="R1020" i="5"/>
  <c r="J1020" i="5"/>
  <c r="I1020" i="5"/>
  <c r="X928" i="5"/>
  <c r="R928" i="5"/>
  <c r="J928" i="5"/>
  <c r="I928" i="5"/>
  <c r="F928" i="5"/>
  <c r="H928" i="5"/>
  <c r="R892" i="5"/>
  <c r="I892" i="5"/>
  <c r="H892" i="5"/>
  <c r="F892" i="5"/>
  <c r="J892" i="5"/>
  <c r="R847" i="5"/>
  <c r="J847" i="5"/>
  <c r="I847" i="5"/>
  <c r="X847" i="5"/>
  <c r="H847" i="5"/>
  <c r="F847" i="5"/>
  <c r="R839" i="5"/>
  <c r="J839" i="5"/>
  <c r="I839" i="5"/>
  <c r="X839" i="5"/>
  <c r="H839" i="5"/>
  <c r="F839" i="5"/>
  <c r="F845" i="5"/>
  <c r="R845" i="5"/>
  <c r="I845" i="5"/>
  <c r="J845" i="5"/>
  <c r="H845" i="5"/>
  <c r="R970" i="5"/>
  <c r="J970" i="5"/>
  <c r="I970" i="5"/>
  <c r="X970" i="5"/>
  <c r="H970" i="5"/>
  <c r="F970" i="5"/>
  <c r="J811" i="5"/>
  <c r="R811" i="5"/>
  <c r="I811" i="5"/>
  <c r="H811" i="5"/>
  <c r="F811" i="5"/>
  <c r="R918" i="5"/>
  <c r="I918" i="5"/>
  <c r="J918" i="5"/>
  <c r="H918" i="5"/>
  <c r="F918" i="5"/>
  <c r="J1097" i="5"/>
  <c r="I1097" i="5"/>
  <c r="H1097" i="5"/>
  <c r="R1097" i="5"/>
  <c r="F1097" i="5"/>
  <c r="F833" i="5"/>
  <c r="X833" i="5"/>
  <c r="R833" i="5"/>
  <c r="I833" i="5"/>
  <c r="J833" i="5"/>
  <c r="H833" i="5"/>
  <c r="I673" i="5"/>
  <c r="H673" i="5"/>
  <c r="F673" i="5"/>
  <c r="R673" i="5"/>
  <c r="J673" i="5"/>
  <c r="I641" i="5"/>
  <c r="H641" i="5"/>
  <c r="F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D16" i="6"/>
  <c r="R2432" i="5"/>
  <c r="J2432" i="5"/>
  <c r="I2432" i="5"/>
  <c r="H2432" i="5"/>
  <c r="F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R1955" i="5"/>
  <c r="J1955" i="5"/>
  <c r="I1955" i="5"/>
  <c r="H1955" i="5"/>
  <c r="F1955" i="5"/>
  <c r="R1951" i="5"/>
  <c r="J1951" i="5"/>
  <c r="I1951" i="5"/>
  <c r="H1951" i="5"/>
  <c r="F1951" i="5"/>
  <c r="X1951" i="5"/>
  <c r="F1809" i="5"/>
  <c r="R1809" i="5"/>
  <c r="J1809" i="5"/>
  <c r="I1809" i="5"/>
  <c r="H1809" i="5"/>
  <c r="H1807" i="5"/>
  <c r="F1807" i="5"/>
  <c r="X1807" i="5"/>
  <c r="R1807" i="5"/>
  <c r="J1807" i="5"/>
  <c r="I1807" i="5"/>
  <c r="I1736" i="5"/>
  <c r="R1736" i="5"/>
  <c r="J1736" i="5"/>
  <c r="H1736" i="5"/>
  <c r="F1736" i="5"/>
  <c r="X1736" i="5"/>
  <c r="R1715" i="5"/>
  <c r="J1715" i="5"/>
  <c r="I1715" i="5"/>
  <c r="H1715" i="5"/>
  <c r="F1715" i="5"/>
  <c r="H2455" i="5"/>
  <c r="I2455" i="5"/>
  <c r="F2455" i="5"/>
  <c r="X2455" i="5"/>
  <c r="R2455" i="5"/>
  <c r="J2455" i="5"/>
  <c r="I1623" i="5"/>
  <c r="H1623" i="5"/>
  <c r="F1623" i="5"/>
  <c r="R1623" i="5"/>
  <c r="J1623" i="5"/>
  <c r="X1623" i="5"/>
  <c r="I1516" i="5"/>
  <c r="H1516" i="5"/>
  <c r="F1516" i="5"/>
  <c r="J1516" i="5"/>
  <c r="R1516" i="5"/>
  <c r="F1390" i="5"/>
  <c r="R1390" i="5"/>
  <c r="J1390" i="5"/>
  <c r="I1390" i="5"/>
  <c r="H1390" i="5"/>
  <c r="H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R1254" i="5"/>
  <c r="J1254" i="5"/>
  <c r="I1254" i="5"/>
  <c r="H1254" i="5"/>
  <c r="H1036" i="5"/>
  <c r="F1036" i="5"/>
  <c r="R1036" i="5"/>
  <c r="J1036" i="5"/>
  <c r="I1036" i="5"/>
  <c r="H1167" i="5"/>
  <c r="R1167" i="5"/>
  <c r="J1167" i="5"/>
  <c r="F1167" i="5"/>
  <c r="I1167" i="5"/>
  <c r="X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D15" i="6"/>
  <c r="K66" i="6"/>
  <c r="H2471" i="5"/>
  <c r="I2471" i="5"/>
  <c r="F2471" i="5"/>
  <c r="X2471" i="5"/>
  <c r="R2471" i="5"/>
  <c r="J2471" i="5"/>
  <c r="H2486" i="5"/>
  <c r="I2486" i="5"/>
  <c r="F2486" i="5"/>
  <c r="R2486" i="5"/>
  <c r="J2486" i="5"/>
  <c r="F2402" i="5"/>
  <c r="X2402" i="5"/>
  <c r="I2402" i="5"/>
  <c r="H2402" i="5"/>
  <c r="R2402" i="5"/>
  <c r="J2402" i="5"/>
  <c r="H2478" i="5"/>
  <c r="I2478" i="5"/>
  <c r="F2478" i="5"/>
  <c r="R2478" i="5"/>
  <c r="J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H2250" i="5"/>
  <c r="F2250" i="5"/>
  <c r="X2250" i="5"/>
  <c r="R2250" i="5"/>
  <c r="I2250" i="5"/>
  <c r="J2250" i="5"/>
  <c r="I2167" i="5"/>
  <c r="H2167" i="5"/>
  <c r="F2167" i="5"/>
  <c r="R2167" i="5"/>
  <c r="J2167" i="5"/>
  <c r="X2167" i="5"/>
  <c r="F2058" i="5"/>
  <c r="R2058" i="5"/>
  <c r="J2058" i="5"/>
  <c r="I2058" i="5"/>
  <c r="H2058" i="5"/>
  <c r="H2211" i="5"/>
  <c r="R2211" i="5"/>
  <c r="J2211" i="5"/>
  <c r="I2211" i="5"/>
  <c r="F2211" i="5"/>
  <c r="J2120" i="5"/>
  <c r="I2120" i="5"/>
  <c r="H2120" i="5"/>
  <c r="R2120" i="5"/>
  <c r="F2120" i="5"/>
  <c r="I2095" i="5"/>
  <c r="H2095" i="5"/>
  <c r="F2095" i="5"/>
  <c r="R2095" i="5"/>
  <c r="J2095" i="5"/>
  <c r="X2095" i="5"/>
  <c r="I2175" i="5"/>
  <c r="H2175" i="5"/>
  <c r="F2175" i="5"/>
  <c r="R2175" i="5"/>
  <c r="J2175" i="5"/>
  <c r="X2175" i="5"/>
  <c r="I1946" i="5"/>
  <c r="H1946" i="5"/>
  <c r="F1946" i="5"/>
  <c r="R1946" i="5"/>
  <c r="J1946" i="5"/>
  <c r="F1860" i="5"/>
  <c r="R1860" i="5"/>
  <c r="J1860" i="5"/>
  <c r="I1860" i="5"/>
  <c r="H1860" i="5"/>
  <c r="I1853" i="5"/>
  <c r="H1853" i="5"/>
  <c r="F1853" i="5"/>
  <c r="R1853" i="5"/>
  <c r="J1853" i="5"/>
  <c r="I1930" i="5"/>
  <c r="H1930" i="5"/>
  <c r="F1930" i="5"/>
  <c r="R1930" i="5"/>
  <c r="J1930" i="5"/>
  <c r="X1930" i="5"/>
  <c r="I1918" i="5"/>
  <c r="H1918" i="5"/>
  <c r="F1918" i="5"/>
  <c r="R1918" i="5"/>
  <c r="J1918" i="5"/>
  <c r="R1834" i="5"/>
  <c r="I1834" i="5"/>
  <c r="F1834" i="5"/>
  <c r="X1834" i="5"/>
  <c r="J1834" i="5"/>
  <c r="H1834" i="5"/>
  <c r="H1791" i="5"/>
  <c r="F1791" i="5"/>
  <c r="X1791" i="5"/>
  <c r="R1791" i="5"/>
  <c r="J1791" i="5"/>
  <c r="I1791" i="5"/>
  <c r="I1814" i="5"/>
  <c r="H1814" i="5"/>
  <c r="F1814" i="5"/>
  <c r="J1814" i="5"/>
  <c r="R1814" i="5"/>
  <c r="R1982" i="5"/>
  <c r="J1982" i="5"/>
  <c r="I1982" i="5"/>
  <c r="H1982" i="5"/>
  <c r="F1982" i="5"/>
  <c r="R2002" i="5"/>
  <c r="J2002" i="5"/>
  <c r="I2002" i="5"/>
  <c r="H2002" i="5"/>
  <c r="F2002" i="5"/>
  <c r="X1746" i="5"/>
  <c r="I1746" i="5"/>
  <c r="R1746" i="5"/>
  <c r="J1746" i="5"/>
  <c r="H1746" i="5"/>
  <c r="F1746" i="5"/>
  <c r="R2014" i="5"/>
  <c r="J2014" i="5"/>
  <c r="I2014" i="5"/>
  <c r="H2014" i="5"/>
  <c r="F2014" i="5"/>
  <c r="R1639" i="5"/>
  <c r="J1639" i="5"/>
  <c r="I1639" i="5"/>
  <c r="H1639" i="5"/>
  <c r="F1639" i="5"/>
  <c r="X1639" i="5"/>
  <c r="R1858" i="5"/>
  <c r="J1858" i="5"/>
  <c r="I1858" i="5"/>
  <c r="H1858" i="5"/>
  <c r="F1858" i="5"/>
  <c r="X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X1607" i="5"/>
  <c r="I1575" i="5"/>
  <c r="H1575" i="5"/>
  <c r="F1575" i="5"/>
  <c r="R1575" i="5"/>
  <c r="J1575" i="5"/>
  <c r="X1575" i="5"/>
  <c r="F1358" i="5"/>
  <c r="R1358" i="5"/>
  <c r="J1358" i="5"/>
  <c r="H1358" i="5"/>
  <c r="I1358" i="5"/>
  <c r="R1340" i="5"/>
  <c r="F1340" i="5"/>
  <c r="H1340" i="5"/>
  <c r="J1340" i="5"/>
  <c r="I1340" i="5"/>
  <c r="I1500" i="5"/>
  <c r="H1500" i="5"/>
  <c r="F1500" i="5"/>
  <c r="J1500" i="5"/>
  <c r="R1500" i="5"/>
  <c r="F1362" i="5"/>
  <c r="R1362" i="5"/>
  <c r="I1362" i="5"/>
  <c r="H1362" i="5"/>
  <c r="X1362" i="5"/>
  <c r="J1362" i="5"/>
  <c r="F1382" i="5"/>
  <c r="R1382" i="5"/>
  <c r="J1382" i="5"/>
  <c r="I1382" i="5"/>
  <c r="H1382" i="5"/>
  <c r="H1191" i="5"/>
  <c r="X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X1144" i="5"/>
  <c r="R898" i="5"/>
  <c r="I898" i="5"/>
  <c r="H898" i="5"/>
  <c r="F898" i="5"/>
  <c r="J898" i="5"/>
  <c r="X903"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D6" i="6"/>
  <c r="H2435" i="5"/>
  <c r="I2435" i="5"/>
  <c r="F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X1962" i="5"/>
  <c r="F1856" i="5"/>
  <c r="X1856" i="5"/>
  <c r="J1856" i="5"/>
  <c r="H1856" i="5"/>
  <c r="R1856" i="5"/>
  <c r="I1856" i="5"/>
  <c r="I1869" i="5"/>
  <c r="H1869" i="5"/>
  <c r="F1869" i="5"/>
  <c r="R1869" i="5"/>
  <c r="J1869" i="5"/>
  <c r="I1849" i="5"/>
  <c r="H1849" i="5"/>
  <c r="F1849" i="5"/>
  <c r="R1849" i="5"/>
  <c r="J1849" i="5"/>
  <c r="X1849" i="5"/>
  <c r="I1829" i="5"/>
  <c r="F1829" i="5"/>
  <c r="R1829" i="5"/>
  <c r="J1829" i="5"/>
  <c r="H1829" i="5"/>
  <c r="H1787" i="5"/>
  <c r="F1787" i="5"/>
  <c r="R1787" i="5"/>
  <c r="J1787" i="5"/>
  <c r="I1787" i="5"/>
  <c r="I1922" i="5"/>
  <c r="H1922" i="5"/>
  <c r="F1922" i="5"/>
  <c r="R1922" i="5"/>
  <c r="J1922" i="5"/>
  <c r="X1922" i="5"/>
  <c r="X1896" i="5"/>
  <c r="J1896" i="5"/>
  <c r="R1896" i="5"/>
  <c r="I1896" i="5"/>
  <c r="H1896" i="5"/>
  <c r="F1896" i="5"/>
  <c r="R1743" i="5"/>
  <c r="X1743" i="5"/>
  <c r="J1743" i="5"/>
  <c r="I1743" i="5"/>
  <c r="F1743" i="5"/>
  <c r="H1743" i="5"/>
  <c r="I1740" i="5"/>
  <c r="F1740" i="5"/>
  <c r="R1740" i="5"/>
  <c r="H1740" i="5"/>
  <c r="J1740" i="5"/>
  <c r="I1730" i="5"/>
  <c r="H1730" i="5"/>
  <c r="F1730" i="5"/>
  <c r="R1730" i="5"/>
  <c r="J1730" i="5"/>
  <c r="I1714" i="5"/>
  <c r="H1714" i="5"/>
  <c r="F1714" i="5"/>
  <c r="X1714" i="5"/>
  <c r="R1714" i="5"/>
  <c r="J1714" i="5"/>
  <c r="I1698" i="5"/>
  <c r="H1698" i="5"/>
  <c r="F1698" i="5"/>
  <c r="X1698" i="5"/>
  <c r="R1698" i="5"/>
  <c r="J1698" i="5"/>
  <c r="I1682" i="5"/>
  <c r="H1682" i="5"/>
  <c r="F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R1554" i="5"/>
  <c r="J1554" i="5"/>
  <c r="I1554" i="5"/>
  <c r="H1554" i="5"/>
  <c r="R1850" i="5"/>
  <c r="J1850" i="5"/>
  <c r="I1850" i="5"/>
  <c r="H1850" i="5"/>
  <c r="F1850" i="5"/>
  <c r="X1850" i="5"/>
  <c r="R1643" i="5"/>
  <c r="J1643" i="5"/>
  <c r="I1643" i="5"/>
  <c r="H1643" i="5"/>
  <c r="F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I1540" i="5"/>
  <c r="H1540" i="5"/>
  <c r="F1540" i="5"/>
  <c r="R1540" i="5"/>
  <c r="J1540" i="5"/>
  <c r="J1433" i="5"/>
  <c r="I1433" i="5"/>
  <c r="H1433" i="5"/>
  <c r="R1433" i="5"/>
  <c r="F1433" i="5"/>
  <c r="J1425" i="5"/>
  <c r="I1425" i="5"/>
  <c r="H1425" i="5"/>
  <c r="R1425" i="5"/>
  <c r="F1425" i="5"/>
  <c r="X1425" i="5"/>
  <c r="I1595" i="5"/>
  <c r="H1595" i="5"/>
  <c r="F1595" i="5"/>
  <c r="R1595" i="5"/>
  <c r="J1595" i="5"/>
  <c r="I1563" i="5"/>
  <c r="H1563" i="5"/>
  <c r="F1563" i="5"/>
  <c r="R1563" i="5"/>
  <c r="J1563" i="5"/>
  <c r="X1563" i="5"/>
  <c r="H1472" i="5"/>
  <c r="F1472" i="5"/>
  <c r="X1472" i="5"/>
  <c r="I1472" i="5"/>
  <c r="R1472" i="5"/>
  <c r="J1472" i="5"/>
  <c r="H1444" i="5"/>
  <c r="F1444" i="5"/>
  <c r="J1444" i="5"/>
  <c r="I1444" i="5"/>
  <c r="R1444" i="5"/>
  <c r="F1415" i="5"/>
  <c r="R1415" i="5"/>
  <c r="J1415" i="5"/>
  <c r="I1415" i="5"/>
  <c r="X1415" i="5"/>
  <c r="H1415" i="5"/>
  <c r="I1359" i="5"/>
  <c r="H1359" i="5"/>
  <c r="X1359" i="5"/>
  <c r="R1359" i="5"/>
  <c r="F1359" i="5"/>
  <c r="J1359" i="5"/>
  <c r="H1420" i="5"/>
  <c r="R1420" i="5"/>
  <c r="F1420" i="5"/>
  <c r="J1420" i="5"/>
  <c r="I1420" i="5"/>
  <c r="R1576" i="5"/>
  <c r="J1576" i="5"/>
  <c r="I1576" i="5"/>
  <c r="H1576" i="5"/>
  <c r="F1576" i="5"/>
  <c r="X1576" i="5"/>
  <c r="H1428" i="5"/>
  <c r="R1428" i="5"/>
  <c r="F1428" i="5"/>
  <c r="J1428" i="5"/>
  <c r="I1428" i="5"/>
  <c r="H1159" i="5"/>
  <c r="X1159" i="5"/>
  <c r="J1159" i="5"/>
  <c r="R1159" i="5"/>
  <c r="I1159" i="5"/>
  <c r="F1159" i="5"/>
  <c r="H1150" i="5"/>
  <c r="F1150" i="5"/>
  <c r="R1150" i="5"/>
  <c r="I1150" i="5"/>
  <c r="J1150" i="5"/>
  <c r="H1239" i="5"/>
  <c r="R1239" i="5"/>
  <c r="J1239" i="5"/>
  <c r="I1239" i="5"/>
  <c r="F1239" i="5"/>
  <c r="X1239" i="5"/>
  <c r="H1175" i="5"/>
  <c r="R1175" i="5"/>
  <c r="J1175" i="5"/>
  <c r="I1175" i="5"/>
  <c r="F1175" i="5"/>
  <c r="X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X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X944" i="5"/>
  <c r="R944" i="5"/>
  <c r="J944" i="5"/>
  <c r="I944" i="5"/>
  <c r="F944" i="5"/>
  <c r="H944" i="5"/>
  <c r="F1262" i="5"/>
  <c r="R1262" i="5"/>
  <c r="J1262" i="5"/>
  <c r="I1262" i="5"/>
  <c r="H1262" i="5"/>
  <c r="J1021" i="5"/>
  <c r="I1021" i="5"/>
  <c r="H1021" i="5"/>
  <c r="F1021" i="5"/>
  <c r="R1021" i="5"/>
  <c r="R946" i="5"/>
  <c r="I946" i="5"/>
  <c r="J946" i="5"/>
  <c r="H946" i="5"/>
  <c r="X946" i="5"/>
  <c r="F946" i="5"/>
  <c r="R958" i="5"/>
  <c r="J958" i="5"/>
  <c r="I958" i="5"/>
  <c r="F958" i="5"/>
  <c r="H958" i="5"/>
  <c r="I1347" i="5"/>
  <c r="R1347" i="5"/>
  <c r="J1347" i="5"/>
  <c r="H1347" i="5"/>
  <c r="F1347" i="5"/>
  <c r="R950" i="5"/>
  <c r="J950" i="5"/>
  <c r="I950" i="5"/>
  <c r="H950" i="5"/>
  <c r="F950" i="5"/>
  <c r="R1153" i="5"/>
  <c r="J1153" i="5"/>
  <c r="I1153" i="5"/>
  <c r="H1153" i="5"/>
  <c r="X1153" i="5"/>
  <c r="F1153" i="5"/>
  <c r="R882" i="5"/>
  <c r="I882" i="5"/>
  <c r="H882" i="5"/>
  <c r="F882" i="5"/>
  <c r="X882" i="5"/>
  <c r="J882" i="5"/>
  <c r="R902" i="5"/>
  <c r="I902" i="5"/>
  <c r="J902" i="5"/>
  <c r="H902" i="5"/>
  <c r="F902" i="5"/>
  <c r="R890" i="5"/>
  <c r="I890" i="5"/>
  <c r="H890" i="5"/>
  <c r="X890" i="5"/>
  <c r="J890" i="5"/>
  <c r="F890" i="5"/>
  <c r="J977" i="5"/>
  <c r="I977" i="5"/>
  <c r="H977" i="5"/>
  <c r="R977" i="5"/>
  <c r="F977" i="5"/>
  <c r="F849" i="5"/>
  <c r="R849" i="5"/>
  <c r="I849" i="5"/>
  <c r="J849" i="5"/>
  <c r="H849" i="5"/>
  <c r="I649" i="5"/>
  <c r="H649" i="5"/>
  <c r="F649" i="5"/>
  <c r="X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121" i="5"/>
  <c r="S360" i="5"/>
  <c r="S146" i="5"/>
  <c r="S482" i="5"/>
  <c r="S149" i="5"/>
  <c r="S546" i="5"/>
  <c r="S117" i="5"/>
  <c r="S353" i="5"/>
  <c r="S178" i="5"/>
  <c r="S563" i="5"/>
  <c r="S459" i="5"/>
  <c r="S278" i="5"/>
  <c r="S222" i="5"/>
  <c r="S327" i="5"/>
  <c r="S311" i="5"/>
  <c r="S373" i="5"/>
  <c r="S130" i="5"/>
  <c r="S499" i="5"/>
  <c r="S455" i="5"/>
  <c r="S495" i="5"/>
  <c r="S508" i="5"/>
  <c r="S384" i="5"/>
  <c r="S523" i="5"/>
  <c r="S332" i="5"/>
  <c r="S535" i="5"/>
  <c r="S476" i="5"/>
  <c r="S336" i="5"/>
  <c r="S214" i="5"/>
  <c r="S329" i="5"/>
  <c r="S198" i="5"/>
  <c r="S371" i="5"/>
  <c r="S114" i="5"/>
  <c r="S351" i="5"/>
  <c r="S231" i="5"/>
  <c r="S162" i="5"/>
  <c r="S286" i="5"/>
  <c r="S86" i="5"/>
  <c r="S270" i="5"/>
  <c r="S133" i="5"/>
  <c r="S238" i="5"/>
  <c r="S109" i="5"/>
  <c r="S245" i="5"/>
  <c r="S80" i="5"/>
  <c r="S492" i="5"/>
  <c r="S322" i="5"/>
  <c r="S456" i="5"/>
  <c r="S376" i="5"/>
  <c r="S504" i="5"/>
  <c r="S323" i="5"/>
  <c r="S483" i="5"/>
  <c r="S488" i="5"/>
  <c r="S590" i="5"/>
  <c r="S368" i="5"/>
  <c r="S530" i="5"/>
  <c r="S480" i="5"/>
  <c r="S234" i="5"/>
  <c r="S185" i="5"/>
  <c r="S290" i="5"/>
  <c r="S182" i="5"/>
  <c r="S110" i="5"/>
  <c r="S96" i="5"/>
  <c r="S531" i="5"/>
  <c r="S399" i="5"/>
  <c r="S250" i="5"/>
  <c r="S345" i="5"/>
  <c r="S321" i="5"/>
  <c r="S528" i="5"/>
  <c r="S141" i="5"/>
  <c r="S516" i="5"/>
  <c r="S594" i="5"/>
  <c r="S98" i="5"/>
  <c r="S134" i="5"/>
  <c r="S507" i="5"/>
  <c r="S158" i="5"/>
  <c r="S333" i="5"/>
  <c r="S451" i="5"/>
  <c r="S335" i="5"/>
  <c r="S205" i="5"/>
  <c r="S126" i="5"/>
  <c r="S153" i="5"/>
  <c r="S166" i="5"/>
  <c r="S118" i="5"/>
  <c r="S317" i="5"/>
  <c r="S88" i="5"/>
  <c r="S582" i="5"/>
  <c r="S500" i="5"/>
  <c r="S347" i="5"/>
  <c r="S512" i="5"/>
  <c r="S221" i="5"/>
  <c r="S503" i="5"/>
  <c r="S478" i="5"/>
  <c r="S326" i="5"/>
  <c r="S514" i="5"/>
  <c r="S558" i="5"/>
  <c r="S230" i="5"/>
  <c r="S387" i="5"/>
  <c r="S559" i="5"/>
  <c r="S487" i="5"/>
  <c r="S551" i="5"/>
  <c r="S294" i="5"/>
  <c r="S170" i="5"/>
  <c r="S138" i="5"/>
  <c r="S202" i="5"/>
  <c r="S519"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100" i="5"/>
  <c r="S266" i="5"/>
  <c r="S540" i="5"/>
  <c r="S520" i="5"/>
  <c r="S186" i="5"/>
  <c r="S550" i="5"/>
  <c r="S165" i="5"/>
  <c r="S338" i="5"/>
  <c r="S536" i="5"/>
  <c r="S310" i="5"/>
  <c r="S498" i="5"/>
  <c r="S122" i="5"/>
  <c r="S484" i="5"/>
  <c r="S79" i="5"/>
  <c r="S471" i="5"/>
  <c r="S298" i="5"/>
  <c r="S82" i="5"/>
  <c r="S78" i="5"/>
  <c r="S142" i="5"/>
  <c r="S515" i="5"/>
  <c r="S289" i="5"/>
  <c r="S181" i="5"/>
  <c r="S90" i="5"/>
  <c r="S313" i="5"/>
  <c r="S76" i="5"/>
  <c r="S242" i="5"/>
  <c r="S307" i="5"/>
  <c r="S337" i="5"/>
  <c r="S101" i="5"/>
  <c r="S555" i="5"/>
  <c r="S570" i="5"/>
  <c r="S154" i="5"/>
  <c r="S301" i="5"/>
  <c r="S246" i="5"/>
  <c r="S254" i="5"/>
  <c r="S206" i="5"/>
  <c r="S325" i="5"/>
  <c r="S527" i="5"/>
  <c r="S369" i="5"/>
  <c r="S381" i="5"/>
  <c r="S309" i="5"/>
  <c r="X354" i="5"/>
  <c r="S597" i="5"/>
  <c r="X599" i="5"/>
  <c r="S599" i="5"/>
  <c r="X346" i="5"/>
  <c r="S611" i="5"/>
  <c r="X538" i="5"/>
  <c r="X577" i="5"/>
  <c r="S601" i="5"/>
  <c r="X402" i="5"/>
  <c r="X466" i="5"/>
  <c r="X472" i="5"/>
  <c r="X287" i="5"/>
  <c r="X407" i="5"/>
  <c r="X152" i="5"/>
  <c r="X375" i="5"/>
  <c r="X232" i="5"/>
  <c r="X264" i="5"/>
  <c r="X296" i="5"/>
  <c r="X192" i="5"/>
  <c r="X410" i="5"/>
  <c r="X176" i="5"/>
  <c r="X362" i="5"/>
  <c r="X522" i="5"/>
  <c r="X378" i="5"/>
  <c r="X567" i="5"/>
  <c r="X151" i="5"/>
  <c r="X496" i="5"/>
  <c r="X103" i="5"/>
  <c r="X320" i="5"/>
  <c r="X212" i="5"/>
  <c r="X339" i="5"/>
  <c r="X370" i="5"/>
  <c r="X359" i="5"/>
  <c r="X328" i="5"/>
  <c r="X506" i="5"/>
  <c r="X591" i="5"/>
  <c r="X439" i="5"/>
  <c r="X600" i="5"/>
  <c r="S600" i="5"/>
  <c r="X447" i="5"/>
  <c r="X251" i="5"/>
  <c r="X423" i="5"/>
  <c r="X191" i="5"/>
  <c r="X112" i="5"/>
  <c r="X168" i="5"/>
  <c r="X200" i="5"/>
  <c r="X144" i="5"/>
  <c r="X208" i="5"/>
  <c r="S382" i="5"/>
  <c r="X224" i="5"/>
  <c r="X256" i="5"/>
  <c r="X288" i="5"/>
  <c r="X367" i="5"/>
  <c r="X490" i="5"/>
  <c r="X431" i="5"/>
  <c r="X207" i="5"/>
  <c r="X194" i="5"/>
  <c r="X306" i="5"/>
  <c r="X592" i="5"/>
  <c r="S533" i="5"/>
  <c r="X458" i="5"/>
  <c r="X513" i="5"/>
  <c r="X386" i="5"/>
  <c r="X575" i="5"/>
  <c r="X216" i="5"/>
  <c r="X355" i="5"/>
  <c r="S355" i="5"/>
  <c r="X330" i="5"/>
  <c r="X391" i="5"/>
  <c r="X602" i="5"/>
  <c r="S602" i="5"/>
  <c r="X562" i="5"/>
  <c r="X450" i="5"/>
  <c r="X312" i="5"/>
  <c r="X434" i="5"/>
  <c r="X603" i="5"/>
  <c r="S603" i="5"/>
  <c r="X248" i="5"/>
  <c r="X280" i="5"/>
  <c r="X184" i="5"/>
  <c r="X104" i="5"/>
  <c r="X394" i="5"/>
  <c r="S605" i="5"/>
  <c r="X279" i="5"/>
  <c r="X128" i="5"/>
  <c r="X418" i="5"/>
  <c r="X554" i="5"/>
  <c r="X607" i="5"/>
  <c r="S607" i="5"/>
  <c r="X426" i="5"/>
  <c r="X442" i="5"/>
  <c r="X303" i="5"/>
  <c r="X576" i="5"/>
  <c r="X215" i="5"/>
  <c r="X580" i="5"/>
  <c r="X87" i="5"/>
  <c r="X314" i="5"/>
  <c r="S314" i="5"/>
  <c r="X463" i="5"/>
  <c r="X136" i="5"/>
  <c r="X474" i="5"/>
  <c r="X160" i="5"/>
  <c r="X240" i="5"/>
  <c r="X272" i="5"/>
  <c r="X120" i="5"/>
  <c r="X252" i="5"/>
  <c r="X583" i="5"/>
  <c r="X415" i="5"/>
  <c r="X239" i="5"/>
  <c r="X608" i="5"/>
  <c r="H35" i="6"/>
  <c r="D35" i="6" s="1"/>
  <c r="H40" i="6"/>
  <c r="D40" i="6"/>
  <c r="H30" i="6"/>
  <c r="D25"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136" i="5"/>
  <c r="S272" i="5"/>
  <c r="S415"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D30" i="6"/>
  <c r="G64" i="6" a="1"/>
  <c r="C69" i="5" l="1"/>
  <c r="C68" i="5"/>
  <c r="C37" i="5"/>
  <c r="C36" i="5"/>
  <c r="C62" i="5"/>
  <c r="C30" i="5"/>
  <c r="C60" i="5"/>
  <c r="C28" i="5"/>
  <c r="C59" i="5"/>
  <c r="C27" i="5"/>
  <c r="C58" i="5"/>
  <c r="C26" i="5"/>
  <c r="C56" i="5"/>
  <c r="C24" i="5"/>
  <c r="C54" i="5"/>
  <c r="C22" i="5"/>
  <c r="C53" i="5"/>
  <c r="C21" i="5"/>
  <c r="B68" i="5"/>
  <c r="C52" i="5"/>
  <c r="C20" i="5"/>
  <c r="B60" i="5"/>
  <c r="C46" i="5"/>
  <c r="C14" i="5"/>
  <c r="B52" i="5"/>
  <c r="C44" i="5"/>
  <c r="C12" i="5"/>
  <c r="B44" i="5"/>
  <c r="C43" i="5"/>
  <c r="C11" i="5"/>
  <c r="B36" i="5"/>
  <c r="V36" i="5" s="1"/>
  <c r="C74" i="5"/>
  <c r="C42" i="5"/>
  <c r="C10" i="5"/>
  <c r="B28" i="5"/>
  <c r="V28" i="5" s="1"/>
  <c r="G28" i="5" s="1"/>
  <c r="C72" i="5"/>
  <c r="C40" i="5"/>
  <c r="C8" i="5"/>
  <c r="B20" i="5"/>
  <c r="C70" i="5"/>
  <c r="C38" i="5"/>
  <c r="C6" i="5"/>
  <c r="B12" i="5"/>
  <c r="AB12" i="5" s="1"/>
  <c r="C73" i="5"/>
  <c r="C57" i="5"/>
  <c r="C41" i="5"/>
  <c r="C25" i="5"/>
  <c r="C9" i="5"/>
  <c r="B67" i="5"/>
  <c r="B59" i="5"/>
  <c r="B51" i="5"/>
  <c r="B43" i="5"/>
  <c r="B35" i="5"/>
  <c r="B27" i="5"/>
  <c r="B19" i="5"/>
  <c r="B11" i="5"/>
  <c r="V60" i="5"/>
  <c r="G60" i="5" s="1"/>
  <c r="C71" i="5"/>
  <c r="C55" i="5"/>
  <c r="C39" i="5"/>
  <c r="C23" i="5"/>
  <c r="C7" i="5"/>
  <c r="B74" i="5"/>
  <c r="B66" i="5"/>
  <c r="B58" i="5"/>
  <c r="B50" i="5"/>
  <c r="B42" i="5"/>
  <c r="B34" i="5"/>
  <c r="B26" i="5"/>
  <c r="B18" i="5"/>
  <c r="B10" i="5"/>
  <c r="B73" i="5"/>
  <c r="B65" i="5"/>
  <c r="B57" i="5"/>
  <c r="B49" i="5"/>
  <c r="B41" i="5"/>
  <c r="B33" i="5"/>
  <c r="B25" i="5"/>
  <c r="B17" i="5"/>
  <c r="B9" i="5"/>
  <c r="C67" i="5"/>
  <c r="C51" i="5"/>
  <c r="C35" i="5"/>
  <c r="C19" i="5"/>
  <c r="B72" i="5"/>
  <c r="B64" i="5"/>
  <c r="B56" i="5"/>
  <c r="B48" i="5"/>
  <c r="B40" i="5"/>
  <c r="V40" i="5" s="1"/>
  <c r="B32" i="5"/>
  <c r="B24" i="5"/>
  <c r="B16" i="5"/>
  <c r="B8" i="5"/>
  <c r="C66" i="5"/>
  <c r="C50" i="5"/>
  <c r="C34" i="5"/>
  <c r="C18" i="5"/>
  <c r="C65" i="5"/>
  <c r="C49" i="5"/>
  <c r="C33" i="5"/>
  <c r="C17" i="5"/>
  <c r="B71" i="5"/>
  <c r="B63" i="5"/>
  <c r="B55" i="5"/>
  <c r="B47" i="5"/>
  <c r="B39" i="5"/>
  <c r="B31" i="5"/>
  <c r="B23" i="5"/>
  <c r="B15" i="5"/>
  <c r="B7" i="5"/>
  <c r="C64" i="5"/>
  <c r="C48" i="5"/>
  <c r="C32" i="5"/>
  <c r="C16" i="5"/>
  <c r="C63" i="5"/>
  <c r="C47" i="5"/>
  <c r="C31" i="5"/>
  <c r="C15" i="5"/>
  <c r="B70" i="5"/>
  <c r="B62" i="5"/>
  <c r="B54" i="5"/>
  <c r="B46" i="5"/>
  <c r="B38" i="5"/>
  <c r="B30" i="5"/>
  <c r="B22" i="5"/>
  <c r="B14" i="5"/>
  <c r="B6" i="5"/>
  <c r="C5" i="5"/>
  <c r="C61" i="5"/>
  <c r="C45" i="5"/>
  <c r="C29" i="5"/>
  <c r="C13" i="5"/>
  <c r="B69" i="5"/>
  <c r="V69" i="5" s="1"/>
  <c r="B61" i="5"/>
  <c r="B53" i="5"/>
  <c r="B45" i="5"/>
  <c r="B37" i="5"/>
  <c r="B29" i="5"/>
  <c r="B21" i="5"/>
  <c r="B13" i="5"/>
  <c r="A27" i="6"/>
  <c r="B71" i="4"/>
  <c r="A52" i="6" s="1"/>
  <c r="D61" i="4"/>
  <c r="C30" i="6"/>
  <c r="A17" i="6"/>
  <c r="D21" i="6"/>
  <c r="K67" i="6"/>
  <c r="B59" i="4"/>
  <c r="A42" i="6" s="1"/>
  <c r="B65" i="4"/>
  <c r="A47" i="6" s="1"/>
  <c r="D43" i="4"/>
  <c r="F51" i="6"/>
  <c r="H51" i="6" s="1"/>
  <c r="D51" i="6" s="1"/>
  <c r="F36" i="6"/>
  <c r="F41" i="6"/>
  <c r="H41" i="6" s="1"/>
  <c r="H36" i="6"/>
  <c r="D36" i="6" s="1"/>
  <c r="F46" i="6"/>
  <c r="H46" i="6" s="1"/>
  <c r="D46" i="6" s="1"/>
  <c r="F31" i="6"/>
  <c r="H31" i="6" s="1"/>
  <c r="D31" i="6" s="1"/>
  <c r="B33" i="4"/>
  <c r="A20" i="6" s="1"/>
  <c r="C50" i="6"/>
  <c r="F47" i="6"/>
  <c r="H47" i="6" s="1"/>
  <c r="D47" i="6" s="1"/>
  <c r="F37" i="6"/>
  <c r="H37" i="6" s="1"/>
  <c r="D37" i="6" s="1"/>
  <c r="F42" i="6"/>
  <c r="H42" i="6" s="1"/>
  <c r="D42" i="6" s="1"/>
  <c r="H27" i="6"/>
  <c r="D27" i="6" s="1"/>
  <c r="F68" i="6"/>
  <c r="F32" i="6"/>
  <c r="H32" i="6" s="1"/>
  <c r="F52" i="6"/>
  <c r="H52" i="6" s="1"/>
  <c r="D22" i="6"/>
  <c r="K68" i="6"/>
  <c r="C20" i="6"/>
  <c r="C47" i="6"/>
  <c r="C26" i="6"/>
  <c r="C51" i="6"/>
  <c r="C42" i="6"/>
  <c r="C40" i="6"/>
  <c r="C45" i="6"/>
  <c r="C35" i="6"/>
  <c r="C37" i="6"/>
  <c r="C27" i="6"/>
  <c r="C22" i="6"/>
  <c r="C25" i="6"/>
  <c r="C17" i="6"/>
  <c r="C21" i="6"/>
  <c r="C16" i="6"/>
  <c r="F29" i="6"/>
  <c r="H29" i="6" s="1"/>
  <c r="D29" i="6" s="1"/>
  <c r="F49" i="6"/>
  <c r="D31" i="4"/>
  <c r="F65" i="6"/>
  <c r="B52" i="4"/>
  <c r="A36" i="6" s="1"/>
  <c r="D67" i="4"/>
  <c r="F34" i="6"/>
  <c r="B34" i="4"/>
  <c r="A21" i="6" s="1"/>
  <c r="D49" i="4"/>
  <c r="B50" i="4"/>
  <c r="A34" i="6" s="1"/>
  <c r="H39" i="6"/>
  <c r="D39" i="6" s="1"/>
  <c r="H49" i="6"/>
  <c r="D49" i="6" s="1"/>
  <c r="H24" i="6"/>
  <c r="D24" i="6" s="1"/>
  <c r="F44" i="6"/>
  <c r="H44" i="6" s="1"/>
  <c r="D44" i="6" s="1"/>
  <c r="H34" i="6"/>
  <c r="D34" i="6" s="1"/>
  <c r="B83" i="4"/>
  <c r="A59" i="6" s="1"/>
  <c r="B43" i="4"/>
  <c r="A28" i="6" s="1"/>
  <c r="B37" i="4"/>
  <c r="A23" i="6" s="1"/>
  <c r="B87" i="4"/>
  <c r="A62" i="6" s="1"/>
  <c r="B55" i="4"/>
  <c r="A38" i="6" s="1"/>
  <c r="B75" i="4"/>
  <c r="A54" i="6" s="1"/>
  <c r="B61" i="4"/>
  <c r="A43" i="6" s="1"/>
  <c r="B49" i="4"/>
  <c r="A33" i="6" s="1"/>
  <c r="B85" i="4"/>
  <c r="A60" i="6" s="1"/>
  <c r="B81" i="4"/>
  <c r="A58" i="6" s="1"/>
  <c r="B89" i="4"/>
  <c r="A63" i="6" s="1"/>
  <c r="B79" i="4"/>
  <c r="A57" i="6" s="1"/>
  <c r="B77" i="4"/>
  <c r="A55" i="6" s="1"/>
  <c r="B31" i="4"/>
  <c r="A18" i="6" s="1"/>
  <c r="B67" i="4"/>
  <c r="A48" i="6" s="1"/>
  <c r="K65" i="6"/>
  <c r="D14" i="6"/>
  <c r="B69" i="4"/>
  <c r="A50" i="6" s="1"/>
  <c r="C24" i="6"/>
  <c r="C4" i="6"/>
  <c r="F54" i="6"/>
  <c r="C39" i="6"/>
  <c r="C14" i="6"/>
  <c r="C49" i="6"/>
  <c r="C19" i="6"/>
  <c r="C12" i="6"/>
  <c r="C6" i="6"/>
  <c r="B63" i="4"/>
  <c r="A45" i="6" s="1"/>
  <c r="B51" i="4"/>
  <c r="A35" i="6" s="1"/>
  <c r="D74" i="4"/>
  <c r="B57" i="4"/>
  <c r="A40" i="6" s="1"/>
  <c r="D11" i="6"/>
  <c r="C11" i="6"/>
  <c r="C10" i="6"/>
  <c r="C9" i="6"/>
  <c r="C8" i="6"/>
  <c r="C7" i="6"/>
  <c r="B70" i="4"/>
  <c r="A51" i="6" s="1"/>
  <c r="A26" i="6"/>
  <c r="D55" i="4"/>
  <c r="G55" i="4"/>
  <c r="G49" i="4"/>
  <c r="B64" i="4"/>
  <c r="A46" i="6" s="1"/>
  <c r="G64" i="6"/>
  <c r="G74" i="4"/>
  <c r="G67" i="4"/>
  <c r="B56" i="4"/>
  <c r="A39" i="6" s="1"/>
  <c r="G37" i="4"/>
  <c r="G43" i="4"/>
  <c r="G31" i="4"/>
  <c r="B62" i="4"/>
  <c r="A44" i="6" s="1"/>
  <c r="B68" i="4"/>
  <c r="A49" i="6" s="1"/>
  <c r="B32" i="4"/>
  <c r="A19" i="6" s="1"/>
  <c r="V27" i="5" l="1"/>
  <c r="V20" i="5"/>
  <c r="G20" i="5" s="1"/>
  <c r="V59" i="5"/>
  <c r="G59" i="5" s="1"/>
  <c r="V44" i="5"/>
  <c r="G44" i="5" s="1"/>
  <c r="V72" i="5"/>
  <c r="J72" i="5" s="1"/>
  <c r="AB68" i="5"/>
  <c r="AB36" i="5"/>
  <c r="V43" i="5"/>
  <c r="G43" i="5" s="1"/>
  <c r="AB44" i="5"/>
  <c r="AB52" i="5"/>
  <c r="AB60" i="5"/>
  <c r="V52" i="5"/>
  <c r="G52" i="5" s="1"/>
  <c r="V68" i="5"/>
  <c r="R68" i="5" s="1"/>
  <c r="V58" i="5"/>
  <c r="E58" i="5" s="1"/>
  <c r="X58" i="5" s="1"/>
  <c r="V53" i="5"/>
  <c r="E53" i="5" s="1"/>
  <c r="X53" i="5" s="1"/>
  <c r="AB28" i="5"/>
  <c r="V12" i="5"/>
  <c r="AB20" i="5"/>
  <c r="F69" i="5"/>
  <c r="E69" i="5"/>
  <c r="X69" i="5" s="1"/>
  <c r="J69" i="5"/>
  <c r="R69" i="5"/>
  <c r="I69" i="5"/>
  <c r="H69" i="5"/>
  <c r="G69" i="5"/>
  <c r="R40" i="5"/>
  <c r="E40" i="5"/>
  <c r="X40" i="5" s="1"/>
  <c r="J40" i="5"/>
  <c r="I40" i="5"/>
  <c r="H40" i="5"/>
  <c r="F40" i="5"/>
  <c r="G40" i="5"/>
  <c r="V49" i="5"/>
  <c r="G49" i="5" s="1"/>
  <c r="V35" i="5"/>
  <c r="G35" i="5" s="1"/>
  <c r="V41" i="5"/>
  <c r="G41" i="5" s="1"/>
  <c r="R27" i="5"/>
  <c r="F27" i="5"/>
  <c r="J27" i="5"/>
  <c r="I27" i="5"/>
  <c r="E27" i="5"/>
  <c r="X27" i="5" s="1"/>
  <c r="H27" i="5"/>
  <c r="V61" i="5"/>
  <c r="V18" i="5"/>
  <c r="AB58" i="5"/>
  <c r="V57" i="5"/>
  <c r="G57" i="5" s="1"/>
  <c r="F59" i="5"/>
  <c r="J59" i="5"/>
  <c r="E59" i="5"/>
  <c r="X59" i="5" s="1"/>
  <c r="V29" i="5"/>
  <c r="V34" i="5"/>
  <c r="G34" i="5" s="1"/>
  <c r="V67" i="5"/>
  <c r="AB66" i="5"/>
  <c r="V73" i="5"/>
  <c r="G73" i="5" s="1"/>
  <c r="AB65" i="5"/>
  <c r="V51" i="5"/>
  <c r="G51" i="5" s="1"/>
  <c r="AB6" i="5"/>
  <c r="V6" i="5"/>
  <c r="V64" i="5"/>
  <c r="G64" i="5" s="1"/>
  <c r="V50" i="5"/>
  <c r="AB74" i="5"/>
  <c r="F69" i="6"/>
  <c r="C69" i="6" s="1"/>
  <c r="V63" i="5"/>
  <c r="G63" i="5" s="1"/>
  <c r="V25" i="5"/>
  <c r="G25" i="5" s="1"/>
  <c r="AB73" i="5"/>
  <c r="V32" i="5"/>
  <c r="G32" i="5" s="1"/>
  <c r="V5" i="5"/>
  <c r="G5" i="5" s="1"/>
  <c r="V48" i="5"/>
  <c r="G48" i="5" s="1"/>
  <c r="AB14" i="5"/>
  <c r="V14" i="5"/>
  <c r="AB7" i="5"/>
  <c r="V66" i="5"/>
  <c r="V7" i="5"/>
  <c r="G7" i="5" s="1"/>
  <c r="AB5" i="5"/>
  <c r="AB15" i="5"/>
  <c r="V65" i="5"/>
  <c r="G65" i="5" s="1"/>
  <c r="AB22" i="5"/>
  <c r="V22" i="5"/>
  <c r="AB13" i="5"/>
  <c r="AB30" i="5"/>
  <c r="V30" i="5"/>
  <c r="AB23" i="5"/>
  <c r="AB8" i="5"/>
  <c r="V39" i="5"/>
  <c r="G39" i="5" s="1"/>
  <c r="AB11" i="5"/>
  <c r="V19" i="5"/>
  <c r="G19" i="5" s="1"/>
  <c r="V16" i="5"/>
  <c r="G16" i="5" s="1"/>
  <c r="V23" i="5"/>
  <c r="G23" i="5" s="1"/>
  <c r="AB21" i="5"/>
  <c r="AB38" i="5"/>
  <c r="V38" i="5"/>
  <c r="AB31" i="5"/>
  <c r="AB16" i="5"/>
  <c r="G27" i="5"/>
  <c r="V55" i="5"/>
  <c r="G55" i="5" s="1"/>
  <c r="AB19" i="5"/>
  <c r="AB29" i="5"/>
  <c r="V46" i="5"/>
  <c r="AB46" i="5"/>
  <c r="AB39" i="5"/>
  <c r="AB24" i="5"/>
  <c r="AB9" i="5"/>
  <c r="V71" i="5"/>
  <c r="G71" i="5" s="1"/>
  <c r="AB27" i="5"/>
  <c r="V8" i="5"/>
  <c r="V21" i="5"/>
  <c r="G65" i="6"/>
  <c r="H65" i="6" s="1"/>
  <c r="AB42" i="5"/>
  <c r="AB37" i="5"/>
  <c r="AB54" i="5"/>
  <c r="V54" i="5"/>
  <c r="AB47" i="5"/>
  <c r="AB32" i="5"/>
  <c r="AB17" i="5"/>
  <c r="R20" i="5"/>
  <c r="H20" i="5"/>
  <c r="J20" i="5"/>
  <c r="F20" i="5"/>
  <c r="I20" i="5"/>
  <c r="AB35" i="5"/>
  <c r="F43" i="5"/>
  <c r="H43" i="5"/>
  <c r="J43" i="5"/>
  <c r="R43" i="5"/>
  <c r="E43" i="5"/>
  <c r="X43" i="5" s="1"/>
  <c r="V45" i="5"/>
  <c r="AB50" i="5"/>
  <c r="AB45" i="5"/>
  <c r="AB62" i="5"/>
  <c r="V62" i="5"/>
  <c r="AB55" i="5"/>
  <c r="AB40" i="5"/>
  <c r="AB25" i="5"/>
  <c r="I28" i="5"/>
  <c r="H28" i="5"/>
  <c r="R28" i="5"/>
  <c r="J28" i="5"/>
  <c r="F28" i="5"/>
  <c r="E28" i="5"/>
  <c r="AB43" i="5"/>
  <c r="G66" i="6"/>
  <c r="H66" i="6" s="1"/>
  <c r="AB53" i="5"/>
  <c r="AB70" i="5"/>
  <c r="V70" i="5"/>
  <c r="AB63" i="5"/>
  <c r="AB48" i="5"/>
  <c r="AB33" i="5"/>
  <c r="AB10" i="5"/>
  <c r="I36" i="5"/>
  <c r="F36" i="5"/>
  <c r="R36" i="5"/>
  <c r="H36" i="5"/>
  <c r="E36" i="5"/>
  <c r="J36" i="5"/>
  <c r="AB51" i="5"/>
  <c r="V10" i="5"/>
  <c r="G36" i="5"/>
  <c r="AB61" i="5"/>
  <c r="V15" i="5"/>
  <c r="G15" i="5" s="1"/>
  <c r="AB71" i="5"/>
  <c r="AB56" i="5"/>
  <c r="AB41" i="5"/>
  <c r="AB18" i="5"/>
  <c r="R44" i="5"/>
  <c r="J44" i="5"/>
  <c r="H44" i="5"/>
  <c r="F44" i="5"/>
  <c r="I44" i="5"/>
  <c r="E44" i="5"/>
  <c r="AB59" i="5"/>
  <c r="V42" i="5"/>
  <c r="V24" i="5"/>
  <c r="AB69" i="5"/>
  <c r="AB64" i="5"/>
  <c r="AB49" i="5"/>
  <c r="G67" i="6" s="1"/>
  <c r="H67" i="6" s="1"/>
  <c r="AB26" i="5"/>
  <c r="H52" i="5"/>
  <c r="F52" i="5"/>
  <c r="AB67" i="5"/>
  <c r="V74" i="5"/>
  <c r="V56" i="5"/>
  <c r="V37" i="5"/>
  <c r="V31" i="5"/>
  <c r="G31" i="5" s="1"/>
  <c r="V17" i="5"/>
  <c r="G17" i="5" s="1"/>
  <c r="V13" i="5"/>
  <c r="V47" i="5"/>
  <c r="G47" i="5" s="1"/>
  <c r="V33" i="5"/>
  <c r="G33" i="5" s="1"/>
  <c r="AB72" i="5"/>
  <c r="AB57" i="5"/>
  <c r="AB34" i="5"/>
  <c r="J60" i="5"/>
  <c r="H60" i="5"/>
  <c r="F60" i="5"/>
  <c r="R60" i="5"/>
  <c r="E60" i="5"/>
  <c r="I60" i="5"/>
  <c r="V9" i="5"/>
  <c r="G9" i="5" s="1"/>
  <c r="V11" i="5"/>
  <c r="V26" i="5"/>
  <c r="C46" i="6"/>
  <c r="D41" i="6"/>
  <c r="C41" i="6"/>
  <c r="C31" i="6"/>
  <c r="C36" i="6"/>
  <c r="D52" i="6"/>
  <c r="C52" i="6"/>
  <c r="C32" i="6"/>
  <c r="D32" i="6"/>
  <c r="C29" i="6"/>
  <c r="C34" i="6"/>
  <c r="B2" i="6"/>
  <c r="C2" i="6"/>
  <c r="C44" i="6"/>
  <c r="F62" i="6"/>
  <c r="H62" i="6" s="1"/>
  <c r="H54" i="6"/>
  <c r="F58" i="6"/>
  <c r="H58" i="6" s="1"/>
  <c r="F60" i="6"/>
  <c r="H60" i="6" s="1"/>
  <c r="F63" i="6"/>
  <c r="H63" i="6" s="1"/>
  <c r="F59" i="6"/>
  <c r="H59" i="6" s="1"/>
  <c r="F55" i="6"/>
  <c r="F57" i="6"/>
  <c r="H57" i="6" s="1"/>
  <c r="B64" i="6"/>
  <c r="H64" i="6"/>
  <c r="S59" i="5"/>
  <c r="S43" i="5"/>
  <c r="S27" i="5"/>
  <c r="S40" i="5"/>
  <c r="S53" i="5"/>
  <c r="E52" i="5" l="1"/>
  <c r="J52" i="5"/>
  <c r="I52" i="5"/>
  <c r="I59" i="5"/>
  <c r="R52" i="5"/>
  <c r="E20" i="5"/>
  <c r="E72" i="5"/>
  <c r="F72" i="5"/>
  <c r="R59" i="5"/>
  <c r="H59" i="5"/>
  <c r="G68" i="5"/>
  <c r="J58" i="5"/>
  <c r="R58" i="5"/>
  <c r="H58" i="5"/>
  <c r="H72" i="5"/>
  <c r="I58" i="5"/>
  <c r="I43" i="5"/>
  <c r="G72" i="5"/>
  <c r="I72" i="5"/>
  <c r="G53" i="5"/>
  <c r="G58" i="5"/>
  <c r="R72" i="5"/>
  <c r="F68" i="5"/>
  <c r="I53" i="5"/>
  <c r="H68" i="5"/>
  <c r="R53" i="5"/>
  <c r="F58" i="5"/>
  <c r="E68" i="5"/>
  <c r="X68" i="5" s="1"/>
  <c r="F53" i="5"/>
  <c r="J68" i="5"/>
  <c r="H53" i="5"/>
  <c r="I68" i="5"/>
  <c r="J53" i="5"/>
  <c r="G12" i="5"/>
  <c r="I12" i="5"/>
  <c r="J12" i="5"/>
  <c r="R12" i="5"/>
  <c r="H12" i="5"/>
  <c r="E12" i="5"/>
  <c r="F12" i="5"/>
  <c r="D67" i="6"/>
  <c r="C67" i="6"/>
  <c r="F50" i="5"/>
  <c r="J50" i="5"/>
  <c r="E50" i="5"/>
  <c r="I50" i="5"/>
  <c r="H50" i="5"/>
  <c r="R50" i="5"/>
  <c r="X36" i="5"/>
  <c r="I54" i="5"/>
  <c r="R54" i="5"/>
  <c r="F54" i="5"/>
  <c r="J54" i="5"/>
  <c r="H54" i="5"/>
  <c r="E54" i="5"/>
  <c r="G54" i="5"/>
  <c r="E7" i="5"/>
  <c r="J7" i="5"/>
  <c r="H7" i="5"/>
  <c r="R7" i="5"/>
  <c r="F7" i="5"/>
  <c r="I7" i="5"/>
  <c r="G50" i="5"/>
  <c r="F38" i="5"/>
  <c r="J38" i="5"/>
  <c r="H38" i="5"/>
  <c r="I38" i="5"/>
  <c r="R38" i="5"/>
  <c r="E38" i="5"/>
  <c r="G38" i="5"/>
  <c r="J32" i="5"/>
  <c r="F32" i="5"/>
  <c r="E32" i="5"/>
  <c r="H32" i="5"/>
  <c r="I32" i="5"/>
  <c r="R32" i="5"/>
  <c r="R67" i="5"/>
  <c r="J67" i="5"/>
  <c r="I67" i="5"/>
  <c r="F67" i="5"/>
  <c r="E67" i="5"/>
  <c r="H67" i="5"/>
  <c r="E24" i="5"/>
  <c r="I24" i="5"/>
  <c r="F24" i="5"/>
  <c r="R24" i="5"/>
  <c r="J24" i="5"/>
  <c r="H24" i="5"/>
  <c r="G24" i="5"/>
  <c r="E42" i="5"/>
  <c r="F42" i="5"/>
  <c r="R42" i="5"/>
  <c r="J42" i="5"/>
  <c r="H42" i="5"/>
  <c r="I42" i="5"/>
  <c r="G42" i="5"/>
  <c r="J17" i="5"/>
  <c r="R17" i="5"/>
  <c r="F17" i="5"/>
  <c r="E17" i="5"/>
  <c r="I17" i="5"/>
  <c r="H17" i="5"/>
  <c r="R70" i="5"/>
  <c r="I70" i="5"/>
  <c r="F70" i="5"/>
  <c r="J70" i="5"/>
  <c r="H70" i="5"/>
  <c r="E70" i="5"/>
  <c r="G70" i="5"/>
  <c r="H26" i="5"/>
  <c r="F26" i="5"/>
  <c r="J26" i="5"/>
  <c r="R26" i="5"/>
  <c r="E26" i="5"/>
  <c r="I26" i="5"/>
  <c r="G26" i="5"/>
  <c r="X44" i="5"/>
  <c r="E71" i="5"/>
  <c r="F71" i="5"/>
  <c r="H71" i="5"/>
  <c r="R71" i="5"/>
  <c r="J71" i="5"/>
  <c r="I71" i="5"/>
  <c r="R66" i="5"/>
  <c r="F66" i="5"/>
  <c r="J66" i="5"/>
  <c r="E66" i="5"/>
  <c r="I66" i="5"/>
  <c r="H66" i="5"/>
  <c r="E64" i="5"/>
  <c r="R64" i="5"/>
  <c r="I64" i="5"/>
  <c r="J64" i="5"/>
  <c r="H64" i="5"/>
  <c r="F64" i="5"/>
  <c r="G67" i="5"/>
  <c r="F49" i="5"/>
  <c r="E49" i="5"/>
  <c r="R49" i="5"/>
  <c r="J49" i="5"/>
  <c r="I49" i="5"/>
  <c r="H49" i="5"/>
  <c r="R22" i="5"/>
  <c r="I22" i="5"/>
  <c r="H22" i="5"/>
  <c r="J22" i="5"/>
  <c r="F22" i="5"/>
  <c r="E22" i="5"/>
  <c r="G22" i="5"/>
  <c r="G66" i="5"/>
  <c r="R6" i="5"/>
  <c r="H6" i="5"/>
  <c r="I6" i="5"/>
  <c r="F6" i="5"/>
  <c r="J6" i="5"/>
  <c r="E6" i="5"/>
  <c r="G6" i="5"/>
  <c r="G68" i="6"/>
  <c r="H68" i="6" s="1"/>
  <c r="H34" i="5"/>
  <c r="E34" i="5"/>
  <c r="R34" i="5"/>
  <c r="I34" i="5"/>
  <c r="F34" i="5"/>
  <c r="J34" i="5"/>
  <c r="E56" i="5"/>
  <c r="R56" i="5"/>
  <c r="F56" i="5"/>
  <c r="I56" i="5"/>
  <c r="J56" i="5"/>
  <c r="H56" i="5"/>
  <c r="G56" i="5"/>
  <c r="R45" i="5"/>
  <c r="J45" i="5"/>
  <c r="I45" i="5"/>
  <c r="H45" i="5"/>
  <c r="F45" i="5"/>
  <c r="E45" i="5"/>
  <c r="E39" i="5"/>
  <c r="H39" i="5"/>
  <c r="J39" i="5"/>
  <c r="F39" i="5"/>
  <c r="R39" i="5"/>
  <c r="I39" i="5"/>
  <c r="J57" i="5"/>
  <c r="H57" i="5"/>
  <c r="E57" i="5"/>
  <c r="F57" i="5"/>
  <c r="R57" i="5"/>
  <c r="I57" i="5"/>
  <c r="X20" i="5"/>
  <c r="E15" i="5"/>
  <c r="J15" i="5"/>
  <c r="F15" i="5"/>
  <c r="H15" i="5"/>
  <c r="I15" i="5"/>
  <c r="R15" i="5"/>
  <c r="G45" i="5"/>
  <c r="H25" i="5"/>
  <c r="F25" i="5"/>
  <c r="E25" i="5"/>
  <c r="R25" i="5"/>
  <c r="I25" i="5"/>
  <c r="J25" i="5"/>
  <c r="J33" i="5"/>
  <c r="H33" i="5"/>
  <c r="E33" i="5"/>
  <c r="R33" i="5"/>
  <c r="F33" i="5"/>
  <c r="I33" i="5"/>
  <c r="I14" i="5"/>
  <c r="R14" i="5"/>
  <c r="J14" i="5"/>
  <c r="H14" i="5"/>
  <c r="F14" i="5"/>
  <c r="G14" i="5"/>
  <c r="E14" i="5"/>
  <c r="H51" i="5"/>
  <c r="R51" i="5"/>
  <c r="E51" i="5"/>
  <c r="J51" i="5"/>
  <c r="I51" i="5"/>
  <c r="F51" i="5"/>
  <c r="F37" i="5"/>
  <c r="J37" i="5"/>
  <c r="H37" i="5"/>
  <c r="G37" i="5"/>
  <c r="R37" i="5"/>
  <c r="I37" i="5"/>
  <c r="E37" i="5"/>
  <c r="F9" i="5"/>
  <c r="E9" i="5"/>
  <c r="J9" i="5"/>
  <c r="R9" i="5"/>
  <c r="H9" i="5"/>
  <c r="I9" i="5"/>
  <c r="J74" i="5"/>
  <c r="R74" i="5"/>
  <c r="F74" i="5"/>
  <c r="I74" i="5"/>
  <c r="H74" i="5"/>
  <c r="E74" i="5"/>
  <c r="G74" i="5"/>
  <c r="X60" i="5"/>
  <c r="R65" i="5"/>
  <c r="I65" i="5"/>
  <c r="F65" i="5"/>
  <c r="E65" i="5"/>
  <c r="J65" i="5"/>
  <c r="H65" i="5"/>
  <c r="D66" i="6"/>
  <c r="C66" i="6"/>
  <c r="I55" i="5"/>
  <c r="E55" i="5"/>
  <c r="J55" i="5"/>
  <c r="H55" i="5"/>
  <c r="F55" i="5"/>
  <c r="R55" i="5"/>
  <c r="E63" i="5"/>
  <c r="F63" i="5"/>
  <c r="H63" i="5"/>
  <c r="I63" i="5"/>
  <c r="R63" i="5"/>
  <c r="J63" i="5"/>
  <c r="E31" i="5"/>
  <c r="R31" i="5"/>
  <c r="H31" i="5"/>
  <c r="J31" i="5"/>
  <c r="I31" i="5"/>
  <c r="F31" i="5"/>
  <c r="E47" i="5"/>
  <c r="H47" i="5"/>
  <c r="I47" i="5"/>
  <c r="F47" i="5"/>
  <c r="R47" i="5"/>
  <c r="J47" i="5"/>
  <c r="F18" i="5"/>
  <c r="H18" i="5"/>
  <c r="J18" i="5"/>
  <c r="I18" i="5"/>
  <c r="E18" i="5"/>
  <c r="R18" i="5"/>
  <c r="H13" i="5"/>
  <c r="R13" i="5"/>
  <c r="J13" i="5"/>
  <c r="F13" i="5"/>
  <c r="I13" i="5"/>
  <c r="E13" i="5"/>
  <c r="F10" i="5"/>
  <c r="R10" i="5"/>
  <c r="J10" i="5"/>
  <c r="H10" i="5"/>
  <c r="E10" i="5"/>
  <c r="I10" i="5"/>
  <c r="G10" i="5"/>
  <c r="F62" i="5"/>
  <c r="J62" i="5"/>
  <c r="R62" i="5"/>
  <c r="H62" i="5"/>
  <c r="G62" i="5"/>
  <c r="I62" i="5"/>
  <c r="E62" i="5"/>
  <c r="F21" i="5"/>
  <c r="G21" i="5"/>
  <c r="R21" i="5"/>
  <c r="H21" i="5"/>
  <c r="I21" i="5"/>
  <c r="E21" i="5"/>
  <c r="J21" i="5"/>
  <c r="G18" i="5"/>
  <c r="E23" i="5"/>
  <c r="F23" i="5"/>
  <c r="J23" i="5"/>
  <c r="I23" i="5"/>
  <c r="R23" i="5"/>
  <c r="H23" i="5"/>
  <c r="G13" i="5"/>
  <c r="X28" i="5"/>
  <c r="R8" i="5"/>
  <c r="H8" i="5"/>
  <c r="J8" i="5"/>
  <c r="E8" i="5"/>
  <c r="I8" i="5"/>
  <c r="F8" i="5"/>
  <c r="G8" i="5"/>
  <c r="I29" i="5"/>
  <c r="F29" i="5"/>
  <c r="J29" i="5"/>
  <c r="R29" i="5"/>
  <c r="H29" i="5"/>
  <c r="E29" i="5"/>
  <c r="R61" i="5"/>
  <c r="F61" i="5"/>
  <c r="I61" i="5"/>
  <c r="J61" i="5"/>
  <c r="H61" i="5"/>
  <c r="E61" i="5"/>
  <c r="E11" i="5"/>
  <c r="I11" i="5"/>
  <c r="H11" i="5"/>
  <c r="R11" i="5"/>
  <c r="J11" i="5"/>
  <c r="F11" i="5"/>
  <c r="G11" i="5"/>
  <c r="X52" i="5"/>
  <c r="I46" i="5"/>
  <c r="H46" i="5"/>
  <c r="G46" i="5"/>
  <c r="F46" i="5"/>
  <c r="J46" i="5"/>
  <c r="E46" i="5"/>
  <c r="R46" i="5"/>
  <c r="E16" i="5"/>
  <c r="J16" i="5"/>
  <c r="R16" i="5"/>
  <c r="I16" i="5"/>
  <c r="H16" i="5"/>
  <c r="F16" i="5"/>
  <c r="R30" i="5"/>
  <c r="I30" i="5"/>
  <c r="H30" i="5"/>
  <c r="F30" i="5"/>
  <c r="G30" i="5"/>
  <c r="J30" i="5"/>
  <c r="E30" i="5"/>
  <c r="E48" i="5"/>
  <c r="J48" i="5"/>
  <c r="H48" i="5"/>
  <c r="F48" i="5"/>
  <c r="I48" i="5"/>
  <c r="R48" i="5"/>
  <c r="R73" i="5"/>
  <c r="J73" i="5"/>
  <c r="I73" i="5"/>
  <c r="H73" i="5"/>
  <c r="E73" i="5"/>
  <c r="F73" i="5"/>
  <c r="G29" i="5"/>
  <c r="G61" i="5"/>
  <c r="E41" i="5"/>
  <c r="F41" i="5"/>
  <c r="R41" i="5"/>
  <c r="J41" i="5"/>
  <c r="I41" i="5"/>
  <c r="H41" i="5"/>
  <c r="H19" i="5"/>
  <c r="I19" i="5"/>
  <c r="R19" i="5"/>
  <c r="J19" i="5"/>
  <c r="E19" i="5"/>
  <c r="F19" i="5"/>
  <c r="R5" i="5"/>
  <c r="H5" i="5"/>
  <c r="J5" i="5"/>
  <c r="I5" i="5"/>
  <c r="F5" i="5"/>
  <c r="E5" i="5"/>
  <c r="H35" i="5"/>
  <c r="R35" i="5"/>
  <c r="E35" i="5"/>
  <c r="J35" i="5"/>
  <c r="I35" i="5"/>
  <c r="F35" i="5"/>
  <c r="D65" i="6"/>
  <c r="C65" i="6"/>
  <c r="D59" i="6"/>
  <c r="C59" i="6"/>
  <c r="F56" i="6"/>
  <c r="H56" i="6" s="1"/>
  <c r="H55" i="6"/>
  <c r="D57" i="6"/>
  <c r="C57" i="6"/>
  <c r="D63" i="6"/>
  <c r="C63" i="6"/>
  <c r="D60" i="6"/>
  <c r="C60" i="6"/>
  <c r="D58" i="6"/>
  <c r="C58" i="6"/>
  <c r="C54" i="6"/>
  <c r="D54" i="6"/>
  <c r="D62" i="6"/>
  <c r="C62" i="6"/>
  <c r="D64" i="6"/>
  <c r="C64" i="6"/>
  <c r="S72" i="5"/>
  <c r="S69" i="5"/>
  <c r="S20" i="5"/>
  <c r="S60" i="5"/>
  <c r="T40" i="5"/>
  <c r="S28" i="5"/>
  <c r="T59" i="5"/>
  <c r="S44" i="5"/>
  <c r="S58" i="5"/>
  <c r="S52" i="5"/>
  <c r="S68" i="5"/>
  <c r="T27" i="5"/>
  <c r="T53" i="5"/>
  <c r="S36" i="5"/>
  <c r="T72" i="5"/>
  <c r="T43" i="5"/>
  <c r="X72" i="5" l="1"/>
  <c r="X12" i="5"/>
  <c r="X50" i="5"/>
  <c r="X61" i="5"/>
  <c r="X63" i="5"/>
  <c r="X32" i="5"/>
  <c r="X5" i="5"/>
  <c r="G69" i="6" a="1"/>
  <c r="G69" i="6" s="1"/>
  <c r="H69" i="6" s="1"/>
  <c r="H70" i="6" s="1"/>
  <c r="D2" i="6" s="1"/>
  <c r="X46" i="5"/>
  <c r="X56" i="5"/>
  <c r="X71" i="5"/>
  <c r="X35" i="5"/>
  <c r="X42" i="5"/>
  <c r="X16" i="5"/>
  <c r="X11" i="5"/>
  <c r="X8" i="5"/>
  <c r="X21" i="5"/>
  <c r="X48" i="5"/>
  <c r="X51" i="5"/>
  <c r="X7" i="5"/>
  <c r="X30" i="5"/>
  <c r="X13" i="5"/>
  <c r="X22" i="5"/>
  <c r="X10" i="5"/>
  <c r="X74" i="5"/>
  <c r="X41" i="5"/>
  <c r="X39" i="5"/>
  <c r="X17" i="5"/>
  <c r="X38" i="5"/>
  <c r="X54" i="5"/>
  <c r="X37" i="5"/>
  <c r="X47" i="5"/>
  <c r="X62" i="5"/>
  <c r="X55" i="5"/>
  <c r="X33" i="5"/>
  <c r="X15" i="5"/>
  <c r="X45" i="5"/>
  <c r="X64" i="5"/>
  <c r="X24" i="5"/>
  <c r="X34" i="5"/>
  <c r="X26" i="5"/>
  <c r="D68" i="6"/>
  <c r="C68" i="6"/>
  <c r="X66" i="5"/>
  <c r="X67" i="5"/>
  <c r="X19" i="5"/>
  <c r="X14" i="5"/>
  <c r="X6" i="5"/>
  <c r="X29" i="5"/>
  <c r="X73" i="5"/>
  <c r="X65" i="5"/>
  <c r="X23" i="5"/>
  <c r="X9" i="5"/>
  <c r="X25" i="5"/>
  <c r="X57" i="5"/>
  <c r="X70" i="5"/>
  <c r="X18" i="5"/>
  <c r="X31" i="5"/>
  <c r="X49" i="5"/>
  <c r="D55" i="6"/>
  <c r="C55" i="6"/>
  <c r="D56" i="6"/>
  <c r="C56" i="6"/>
  <c r="T69" i="5"/>
  <c r="T60" i="5"/>
  <c r="S71" i="5"/>
  <c r="S48" i="5"/>
  <c r="S14" i="5"/>
  <c r="S8" i="5"/>
  <c r="S49" i="5"/>
  <c r="S47" i="5"/>
  <c r="S57" i="5"/>
  <c r="S26" i="5"/>
  <c r="S23" i="5"/>
  <c r="S61" i="5"/>
  <c r="S51" i="5"/>
  <c r="S16" i="5"/>
  <c r="S6" i="5"/>
  <c r="S12" i="5"/>
  <c r="S67" i="5"/>
  <c r="T20" i="5"/>
  <c r="S29" i="5"/>
  <c r="S55" i="5"/>
  <c r="S38" i="5"/>
  <c r="S56" i="5"/>
  <c r="S13" i="5"/>
  <c r="S33" i="5"/>
  <c r="S45" i="5"/>
  <c r="S24" i="5"/>
  <c r="S37" i="5"/>
  <c r="S73" i="5"/>
  <c r="T36" i="5"/>
  <c r="T52" i="5"/>
  <c r="S46" i="5"/>
  <c r="S22" i="5"/>
  <c r="S63" i="5"/>
  <c r="T58" i="5"/>
  <c r="S21" i="5"/>
  <c r="S35" i="5"/>
  <c r="S50" i="5"/>
  <c r="S11" i="5"/>
  <c r="S17" i="5"/>
  <c r="S30" i="5"/>
  <c r="S25" i="5"/>
  <c r="S62" i="5"/>
  <c r="S10" i="5"/>
  <c r="S7" i="5"/>
  <c r="S66" i="5"/>
  <c r="S70" i="5"/>
  <c r="S42" i="5"/>
  <c r="S34" i="5"/>
  <c r="S54" i="5"/>
  <c r="S9" i="5"/>
  <c r="S18" i="5"/>
  <c r="S65" i="5"/>
  <c r="T68" i="5"/>
  <c r="S19" i="5"/>
  <c r="S15" i="5"/>
  <c r="S39" i="5"/>
  <c r="S74" i="5"/>
  <c r="S32" i="5"/>
  <c r="T44" i="5"/>
  <c r="S41" i="5"/>
  <c r="S31" i="5"/>
  <c r="S5" i="5"/>
  <c r="S64" i="5"/>
  <c r="T28" i="5"/>
  <c r="T12" i="5"/>
  <c r="T55" i="5"/>
  <c r="T23" i="5"/>
  <c r="T34" i="5"/>
  <c r="T29" i="5"/>
  <c r="T66" i="5"/>
  <c r="T48" i="5"/>
  <c r="T64" i="5"/>
  <c r="T41" i="5"/>
  <c r="T7" i="5"/>
  <c r="T26" i="5"/>
  <c r="T42" i="5"/>
  <c r="T65" i="5"/>
  <c r="T51" i="5"/>
  <c r="T13" i="5"/>
  <c r="T62" i="5"/>
  <c r="T21" i="5"/>
  <c r="T67" i="5"/>
  <c r="T32" i="5"/>
  <c r="T5" i="5"/>
  <c r="T24" i="5"/>
  <c r="T30" i="5"/>
  <c r="T57" i="5"/>
  <c r="T17" i="5"/>
  <c r="T70" i="5"/>
  <c r="T16" i="5"/>
  <c r="T56" i="5"/>
  <c r="T15" i="5"/>
  <c r="T35" i="5"/>
  <c r="T31" i="5"/>
  <c r="T47" i="5"/>
  <c r="T6" i="5"/>
  <c r="T63" i="5"/>
  <c r="T71" i="5"/>
  <c r="T14" i="5"/>
  <c r="T74" i="5"/>
  <c r="T11" i="5"/>
  <c r="T49" i="5"/>
  <c r="T39" i="5"/>
  <c r="T50" i="5"/>
  <c r="T22" i="5"/>
  <c r="T54" i="5"/>
  <c r="T33" i="5"/>
  <c r="T8" i="5"/>
  <c r="T73" i="5"/>
  <c r="T46" i="5"/>
  <c r="T18" i="5"/>
  <c r="T45" i="5"/>
  <c r="T19" i="5"/>
  <c r="T9" i="5"/>
  <c r="T38" i="5"/>
  <c r="T25" i="5"/>
  <c r="T10" i="5"/>
  <c r="T61" i="5"/>
  <c r="T3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<sst xmlns="http://schemas.openxmlformats.org/spreadsheetml/2006/main" count="22327" uniqueCount="15806">
  <si>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</si>
  <si>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</si>
  <si>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</si>
  <si>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</si>
  <si>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</si>
  <si>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</si>
  <si>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</si>
  <si>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</si>
  <si>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</si>
  <si>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</si>
  <si>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</si>
  <si>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</si>
  <si>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</si>
  <si>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</si>
  <si>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</si>
  <si>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</si>
  <si>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</si>
  <si>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</si>
  <si>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</si>
  <si>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</si>
  <si>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</si>
  <si>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</si>
  <si>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</si>
  <si>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</si>
  <si>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</si>
  <si>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</si>
  <si>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</si>
  <si>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</si>
  <si>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</si>
  <si>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</si>
  <si>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</si>
  <si>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</si>
  <si>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</si>
  <si>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</si>
  <si>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</si>
  <si>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</si>
  <si>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</si>
  <si>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</si>
  <si>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</si>
  <si>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</si>
  <si>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</si>
  <si>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</si>
  <si>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</si>
  <si>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</si>
  <si>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</si>
  <si>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</si>
  <si>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</si>
  <si>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</si>
  <si>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</si>
  <si>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</si>
  <si>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</si>
  <si>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</si>
  <si>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</si>
  <si>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</si>
  <si>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</si>
  <si>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</si>
  <si>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</si>
  <si>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</si>
  <si>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</si>
  <si>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</si>
  <si>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</si>
  <si>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</si>
  <si>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</si>
  <si>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</si>
  <si>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</si>
  <si>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</si>
  <si>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</si>
  <si>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</si>
  <si>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</si>
  <si>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</si>
  <si>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</si>
  <si>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</si>
  <si>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</si>
  <si>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</si>
  <si>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</si>
  <si>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</si>
  <si>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</si>
  <si>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</si>
  <si>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</si>
  <si>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</si>
  <si>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</si>
  <si>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</si>
  <si>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</si>
  <si>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</si>
  <si>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</si>
  <si>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</si>
  <si>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</si>
  <si>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</si>
  <si>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</si>
  <si>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</si>
  <si>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</si>
  <si>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</si>
  <si>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</si>
  <si>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</si>
  <si>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</si>
  <si>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</si>
  <si>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</si>
  <si>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</si>
  <si>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</si>
  <si>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</si>
  <si>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</si>
  <si>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</si>
  <si>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</si>
  <si>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</si>
  <si>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</si>
  <si>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</si>
  <si>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</si>
  <si>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</si>
  <si>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</si>
  <si>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</si>
  <si>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</si>
  <si>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</si>
  <si>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</si>
  <si>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</si>
  <si>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</si>
  <si>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</si>
  <si>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</si>
  <si>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</si>
  <si>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</si>
  <si>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</si>
  <si>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</si>
  <si>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</si>
  <si>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</si>
  <si>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</si>
  <si>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</si>
  <si>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</si>
  <si>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</si>
  <si>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</si>
  <si>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</si>
  <si>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</si>
  <si>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</si>
  <si>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</si>
  <si>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</si>
  <si>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</si>
  <si>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</si>
  <si>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</si>
  <si>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</si>
  <si>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</si>
  <si>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</si>
  <si>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</si>
  <si>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</si>
  <si>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</si>
  <si>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</si>
  <si>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</si>
  <si>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</si>
  <si>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</si>
  <si>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</si>
  <si>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</si>
  <si>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</si>
  <si>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</si>
  <si>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</si>
  <si>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</si>
  <si>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</si>
  <si>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</si>
  <si>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</si>
  <si>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</si>
  <si>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</si>
  <si>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</si>
  <si>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</si>
  <si>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</si>
  <si>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</si>
  <si>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</si>
  <si>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</si>
  <si>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</si>
  <si>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</si>
  <si>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</si>
  <si>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</si>
  <si>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</si>
  <si>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</si>
  <si>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</si>
  <si>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</si>
  <si>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</si>
  <si>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</si>
  <si>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</si>
  <si>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</si>
  <si>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</si>
  <si>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</si>
  <si>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</si>
  <si>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</si>
  <si>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</si>
  <si>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</si>
  <si>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</si>
  <si>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</si>
  <si>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</si>
  <si>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</si>
  <si>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</si>
  <si>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</si>
  <si>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</si>
  <si>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</si>
  <si>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</si>
  <si>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</si>
  <si>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</si>
  <si>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</si>
  <si>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</si>
  <si>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</si>
  <si>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</si>
  <si>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</si>
  <si>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</si>
  <si>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</si>
  <si>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</si>
  <si>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</si>
  <si>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</si>
  <si>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</si>
  <si>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</si>
  <si>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</si>
  <si>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</si>
  <si>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</si>
  <si>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</si>
  <si>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</si>
  <si>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</si>
  <si>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</si>
  <si>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</si>
  <si>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</si>
  <si>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</si>
  <si>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</si>
  <si>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</si>
  <si>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</si>
  <si>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</si>
  <si>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</si>
  <si>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</si>
  <si>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</si>
  <si>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</si>
  <si>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</si>
  <si>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</si>
  <si>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</si>
  <si>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</si>
  <si>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</si>
  <si>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</si>
  <si>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</si>
  <si>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</si>
  <si>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</si>
  <si>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</si>
  <si>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</si>
  <si>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</si>
  <si>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</si>
  <si>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</si>
  <si>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</si>
  <si>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</si>
  <si>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</si>
  <si>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</si>
  <si>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</si>
  <si>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</si>
  <si>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</si>
  <si>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</si>
  <si>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</si>
  <si>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</si>
  <si>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</si>
  <si>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</si>
  <si>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</si>
  <si>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</si>
  <si>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</si>
  <si>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</si>
  <si>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</si>
  <si>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</si>
  <si>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</si>
  <si>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</si>
  <si>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</si>
  <si>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</si>
  <si>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</si>
  <si>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</si>
  <si>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</si>
  <si>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</si>
  <si>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</si>
  <si>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</si>
  <si>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</si>
  <si>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</si>
  <si>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</si>
  <si>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</si>
  <si>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</si>
  <si>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</si>
  <si>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</si>
  <si>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</si>
  <si>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</si>
  <si>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</si>
  <si>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</si>
  <si>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</si>
  <si>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</si>
  <si>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</si>
  <si>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</si>
  <si>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</si>
  <si>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</si>
  <si>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</si>
  <si>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</si>
  <si>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</si>
  <si>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</si>
  <si>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</si>
  <si>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</si>
  <si>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</si>
  <si>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</si>
  <si>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</si>
  <si>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</si>
  <si>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</si>
  <si>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</si>
  <si>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</si>
  <si>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</si>
  <si>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</si>
  <si>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</si>
  <si>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</si>
  <si>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</si>
  <si>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</si>
  <si>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</si>
  <si>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</si>
  <si>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</si>
  <si>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</si>
  <si>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</si>
  <si>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</si>
  <si>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</si>
  <si>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</si>
  <si>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</si>
  <si>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</si>
  <si>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</si>
  <si>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</si>
  <si>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</si>
  <si>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</si>
  <si>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</si>
  <si>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</si>
  <si>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</si>
  <si>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</si>
  <si>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</si>
  <si>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</si>
  <si>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</si>
  <si>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</si>
  <si>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</si>
  <si>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</si>
  <si>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</si>
  <si>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</si>
  <si>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</si>
  <si>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</si>
  <si>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</si>
  <si>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</si>
  <si>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</si>
  <si>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</si>
  <si>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</si>
  <si>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</si>
  <si>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</si>
  <si>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</si>
  <si>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</si>
  <si>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</si>
  <si>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</si>
  <si>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</si>
  <si>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</si>
  <si>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</si>
  <si>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</si>
  <si>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</si>
  <si>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</si>
  <si>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</si>
  <si>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</si>
  <si>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</si>
  <si>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</si>
  <si>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</si>
  <si>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</si>
  <si>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</si>
  <si>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</si>
  <si>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</si>
  <si>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</si>
  <si>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</si>
  <si>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</si>
  <si>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</si>
  <si>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</si>
  <si>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</si>
  <si>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</si>
  <si>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</si>
  <si>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</si>
  <si>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</si>
  <si>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</si>
  <si>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</si>
  <si>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</si>
  <si>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</si>
  <si>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</si>
  <si>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</si>
  <si>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</si>
  <si>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</si>
  <si>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</si>
  <si>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</si>
  <si>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</si>
  <si>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</si>
  <si>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</si>
  <si>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</si>
  <si>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</si>
  <si>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</si>
  <si>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</si>
  <si>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</si>
  <si>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</si>
  <si>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</si>
  <si>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</si>
  <si>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</si>
  <si>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</si>
  <si>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</si>
  <si>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</si>
  <si>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</si>
  <si>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</si>
  <si>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</si>
  <si>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</si>
  <si>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</si>
  <si>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</si>
  <si>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</si>
  <si>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</si>
  <si>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</si>
  <si>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</si>
  <si>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</si>
  <si>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</si>
  <si>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</si>
  <si>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</si>
  <si>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</si>
  <si>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</si>
  <si>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</si>
  <si>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</si>
  <si>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</si>
  <si>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</si>
  <si>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</si>
  <si>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</si>
  <si>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</si>
  <si>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</si>
  <si>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</si>
  <si>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</si>
  <si>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</si>
  <si>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</si>
  <si>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</si>
  <si>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</si>
  <si>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</si>
  <si>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</si>
  <si>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</si>
  <si>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</si>
  <si>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</si>
  <si>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</si>
  <si>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</si>
  <si>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</si>
  <si>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</si>
  <si>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</si>
  <si>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</si>
  <si>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</si>
  <si>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</si>
  <si>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</si>
  <si>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</si>
  <si>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</si>
  <si>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</si>
  <si>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</si>
  <si>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</si>
  <si>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</si>
  <si>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</si>
  <si>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</si>
  <si>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</si>
  <si>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</si>
  <si>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</si>
  <si>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</si>
  <si>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</si>
  <si>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</si>
  <si>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</si>
  <si>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</si>
  <si>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</si>
  <si>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</si>
  <si>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</si>
  <si>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</si>
  <si>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</si>
  <si>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</si>
  <si>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</si>
  <si>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</si>
  <si>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</si>
  <si>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</si>
  <si>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</si>
  <si>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</si>
  <si>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</si>
  <si>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</si>
  <si>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</si>
  <si>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</si>
  <si>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</si>
  <si>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</si>
  <si>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</si>
  <si>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</si>
  <si>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</si>
  <si>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</si>
  <si>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</si>
  <si>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</si>
  <si>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</si>
  <si>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</si>
  <si>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</si>
  <si>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</si>
  <si>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</si>
  <si>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</si>
  <si>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</si>
  <si>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</si>
  <si>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</si>
  <si>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</si>
  <si>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</si>
  <si>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</si>
  <si>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</si>
  <si>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</si>
  <si>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</si>
  <si>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</si>
  <si>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</si>
  <si>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</si>
  <si>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</si>
  <si>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</si>
  <si>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</si>
  <si>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</si>
  <si>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</si>
  <si>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</si>
  <si>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</si>
  <si>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</si>
  <si>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</si>
  <si>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</si>
  <si>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</si>
  <si>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</si>
  <si>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</si>
  <si>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</si>
  <si>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</si>
  <si>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</si>
  <si>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</si>
  <si>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</si>
  <si>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</si>
  <si>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</si>
  <si>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</si>
  <si>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</si>
  <si>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</si>
  <si>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</si>
  <si>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</si>
  <si>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</si>
  <si>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</si>
  <si>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</si>
  <si>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</si>
  <si>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</si>
  <si>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</si>
  <si>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</si>
  <si>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</si>
  <si>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</si>
  <si>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</si>
  <si>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</si>
  <si>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</si>
  <si>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</si>
  <si>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</si>
  <si>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</si>
  <si>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</si>
  <si>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</si>
  <si>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</si>
  <si>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</si>
  <si>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</si>
  <si>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</si>
  <si>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</si>
  <si>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</si>
  <si>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</si>
  <si>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</si>
  <si>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</si>
  <si>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</si>
  <si>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</si>
  <si>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</si>
  <si>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</si>
  <si>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</si>
  <si>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</si>
  <si>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</si>
  <si>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</si>
  <si>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</si>
  <si>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</si>
  <si>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</si>
  <si>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</si>
  <si>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</si>
  <si>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</si>
  <si>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</si>
  <si>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</si>
  <si>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</si>
  <si>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</si>
  <si>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</si>
  <si>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</si>
  <si>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</si>
  <si>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</si>
  <si>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</si>
  <si>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</si>
  <si>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</si>
  <si>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</si>
  <si>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</si>
  <si>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</si>
  <si>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</si>
  <si>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</si>
  <si>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</si>
  <si>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</si>
  <si>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</si>
  <si>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</si>
  <si>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</si>
  <si>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</si>
  <si>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</si>
  <si>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</si>
  <si>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</si>
  <si>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</si>
  <si>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</si>
  <si>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</si>
  <si>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</si>
  <si>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</si>
  <si>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</si>
  <si>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</si>
  <si>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</si>
  <si>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</si>
  <si>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</si>
  <si>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</si>
  <si>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</si>
  <si>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</si>
  <si>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</si>
  <si>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</si>
  <si>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</si>
  <si>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</si>
  <si>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</si>
  <si>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</si>
  <si>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</si>
  <si>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</si>
  <si>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</si>
  <si>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</si>
  <si>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</si>
  <si>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</si>
  <si>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</si>
  <si>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</si>
  <si>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</si>
  <si>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</si>
  <si>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</si>
  <si>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</si>
  <si>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</si>
  <si>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</si>
  <si>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</si>
  <si>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</si>
  <si>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</si>
  <si>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</si>
  <si>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</si>
  <si>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</si>
  <si>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</si>
  <si>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</si>
  <si>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</si>
  <si>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</si>
  <si>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</si>
  <si>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</si>
  <si>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</si>
  <si>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</si>
  <si>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</si>
  <si>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</si>
  <si>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</si>
  <si>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</si>
  <si>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</si>
  <si>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</si>
  <si>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</si>
  <si>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</si>
  <si>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</si>
  <si>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</si>
  <si>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</si>
  <si>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</si>
  <si>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</si>
  <si>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</si>
  <si>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</si>
  <si>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</si>
  <si>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</si>
  <si>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</si>
  <si>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</si>
  <si>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</si>
  <si>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</si>
  <si>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</si>
  <si>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</si>
  <si>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</si>
  <si>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</si>
  <si>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</si>
  <si>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</si>
  <si>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</si>
  <si>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</si>
  <si>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</si>
  <si>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</si>
  <si>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</si>
  <si>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</si>
  <si>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</si>
  <si>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</si>
  <si>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</si>
  <si>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</si>
  <si>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</si>
  <si>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</si>
  <si>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</si>
  <si>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</si>
  <si>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</si>
  <si>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</si>
  <si>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</si>
  <si>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</si>
  <si>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</si>
  <si>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</si>
  <si>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</si>
  <si>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</si>
  <si>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</si>
  <si>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</si>
  <si>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</si>
  <si>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</si>
  <si>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</si>
  <si>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</si>
  <si>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</si>
  <si>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</si>
  <si>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</si>
  <si>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</si>
  <si>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</si>
  <si>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</si>
  <si>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</si>
  <si>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</si>
  <si>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</si>
  <si>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</si>
  <si>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</si>
  <si>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</si>
  <si>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</si>
  <si>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</si>
  <si>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</si>
  <si>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</si>
  <si>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</si>
  <si>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</si>
  <si>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</si>
  <si>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</si>
  <si>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</si>
  <si>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</si>
  <si>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</si>
  <si>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</si>
  <si>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</si>
  <si>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</si>
  <si>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</si>
  <si>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</si>
  <si>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</si>
  <si>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</si>
  <si>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</si>
  <si>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</si>
  <si>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</si>
  <si>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</si>
  <si>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</si>
  <si>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</si>
  <si>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</si>
  <si>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</si>
  <si>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</si>
  <si>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</si>
  <si>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</si>
  <si>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</si>
  <si>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</si>
  <si>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</si>
  <si>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</si>
  <si>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</si>
  <si>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</si>
  <si>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</si>
  <si>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</si>
  <si>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</si>
  <si>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</si>
  <si>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</si>
  <si>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</si>
  <si>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</si>
  <si>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</si>
  <si>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</si>
  <si>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</si>
  <si>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</si>
  <si>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</si>
  <si>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</si>
  <si>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</si>
  <si>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</si>
  <si>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</si>
  <si>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</si>
  <si>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</si>
  <si>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</si>
  <si>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</si>
  <si>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</si>
  <si>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</si>
  <si>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</si>
  <si>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</si>
  <si>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</si>
  <si>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</si>
  <si>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</si>
  <si>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</si>
  <si>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</si>
  <si>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</si>
  <si>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</si>
  <si>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</si>
  <si>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</si>
  <si>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</si>
  <si>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</si>
  <si>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</si>
  <si>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</si>
  <si>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</si>
  <si>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</si>
  <si>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</si>
  <si>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</si>
  <si>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</si>
  <si>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</si>
  <si>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</si>
  <si>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</si>
  <si>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</si>
  <si>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</si>
  <si>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</si>
  <si>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</si>
  <si>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</si>
  <si>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</si>
  <si>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</si>
  <si>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</si>
  <si>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</si>
  <si>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</si>
  <si>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</si>
  <si>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</si>
  <si>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</si>
  <si>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</si>
  <si>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</si>
  <si>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</si>
  <si>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</si>
  <si>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</si>
  <si>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</si>
  <si>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</si>
  <si>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</si>
  <si>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</si>
  <si>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</si>
  <si>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</si>
  <si>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</si>
  <si>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</si>
  <si>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</si>
  <si>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</si>
  <si>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</si>
  <si>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</si>
  <si>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</si>
  <si>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</si>
  <si>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</si>
  <si>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</si>
  <si>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</si>
  <si>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</si>
  <si>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</si>
  <si>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</si>
  <si>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</si>
  <si>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</si>
  <si>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</si>
  <si>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</si>
  <si>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</si>
  <si>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</si>
  <si>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</si>
  <si>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</si>
  <si>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</si>
  <si>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</si>
  <si>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</si>
  <si>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</si>
  <si>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</si>
  <si>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</si>
  <si>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</si>
  <si>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</si>
  <si>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</si>
  <si>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</si>
  <si>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</si>
  <si>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</si>
  <si>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</si>
  <si>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</si>
  <si>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</si>
  <si>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</si>
  <si>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</si>
  <si>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</si>
  <si>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</si>
  <si>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</si>
  <si>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</si>
  <si>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</si>
  <si>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</si>
  <si>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</si>
  <si>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</si>
  <si>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</si>
  <si>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</si>
  <si>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</si>
  <si>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</si>
  <si>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</si>
  <si>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</si>
  <si>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</si>
  <si>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</si>
  <si>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</si>
  <si>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</si>
  <si>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</si>
  <si>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</si>
  <si>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</si>
  <si>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</si>
  <si>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</si>
  <si>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</si>
  <si>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</si>
  <si>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</si>
  <si>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</si>
  <si>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</si>
  <si>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</si>
  <si>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</si>
  <si>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</si>
  <si>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</si>
  <si>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</si>
  <si>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</si>
  <si>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</si>
  <si>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</si>
  <si>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</si>
  <si>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</si>
  <si>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</si>
  <si>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</si>
  <si>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</si>
  <si>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</si>
  <si>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</si>
  <si>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</si>
  <si>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</si>
  <si>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</si>
  <si>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</si>
  <si>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</si>
  <si>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</si>
  <si>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</si>
  <si>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</si>
  <si>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</si>
  <si>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</si>
  <si>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</si>
  <si>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</si>
  <si>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</si>
  <si>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</si>
  <si>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</si>
  <si>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</si>
  <si>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</si>
  <si>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</si>
  <si>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</si>
  <si>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</si>
  <si>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</si>
  <si>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</si>
  <si>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</si>
  <si>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</si>
  <si>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</si>
  <si>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</si>
  <si>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</si>
  <si>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</si>
  <si>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</si>
  <si>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</si>
  <si>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</si>
  <si>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</si>
  <si>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</si>
  <si>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</si>
  <si>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</si>
  <si>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</si>
  <si>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</si>
  <si>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</si>
  <si>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</si>
  <si>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</si>
  <si>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</si>
  <si>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</si>
  <si>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</si>
  <si>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</si>
  <si>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</si>
  <si>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</si>
  <si>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</si>
  <si>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</si>
  <si>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</si>
  <si>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</si>
  <si>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</si>
  <si>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</si>
  <si>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</si>
  <si>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</si>
  <si>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</si>
  <si>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</si>
  <si>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</si>
  <si>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</si>
  <si>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</si>
  <si>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</si>
  <si>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</si>
  <si>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</si>
  <si>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</si>
  <si>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</si>
  <si>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</si>
  <si>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</si>
  <si>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</si>
  <si>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</si>
  <si>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</si>
  <si>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</si>
  <si>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</si>
  <si>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</si>
  <si>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</si>
  <si>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</si>
  <si>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</si>
  <si>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</si>
  <si>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</si>
  <si>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</si>
  <si>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</si>
  <si>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</si>
  <si>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</si>
  <si>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</si>
  <si>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</si>
  <si>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</si>
  <si>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</si>
  <si>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</si>
  <si>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</si>
  <si>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</si>
  <si>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</si>
  <si>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</si>
  <si>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</si>
  <si>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</si>
  <si>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</si>
  <si>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</si>
  <si>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</si>
  <si>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</si>
  <si>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</si>
  <si>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</si>
  <si>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</si>
  <si>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</si>
  <si>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</si>
  <si>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</si>
  <si>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</si>
  <si>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</si>
  <si>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</si>
  <si>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</si>
  <si>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</si>
  <si>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</si>
  <si>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</si>
  <si>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</si>
  <si>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</si>
  <si>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</si>
  <si>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</si>
  <si>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</si>
  <si>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</si>
  <si>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</si>
  <si>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</si>
  <si>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</si>
  <si>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</si>
  <si>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</si>
  <si>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</si>
  <si>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</si>
  <si>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</si>
  <si>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</si>
  <si>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</si>
  <si>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</si>
  <si>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</si>
  <si>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</si>
  <si>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</si>
  <si>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</si>
  <si>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</si>
  <si>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</si>
  <si>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</si>
  <si>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</si>
  <si>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</si>
  <si>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</si>
  <si>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</si>
  <si>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</si>
  <si>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</si>
  <si>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</si>
  <si>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</si>
  <si>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</si>
  <si>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</si>
  <si>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</si>
  <si>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</si>
  <si>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</si>
  <si>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</si>
  <si>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</si>
  <si>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</si>
  <si>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</si>
  <si>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</si>
  <si>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</si>
  <si>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</si>
  <si>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</si>
  <si>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</si>
  <si>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</si>
  <si>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</si>
  <si>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</si>
  <si>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</si>
  <si>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</si>
  <si>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</si>
  <si>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</si>
  <si>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</si>
  <si>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</si>
  <si>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</si>
  <si>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</si>
  <si>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</si>
  <si>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</si>
  <si>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</si>
  <si>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</si>
  <si>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</si>
  <si>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</si>
  <si>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</si>
  <si>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</si>
  <si>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</si>
  <si>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</si>
  <si>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</si>
  <si>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</si>
  <si>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</si>
  <si>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</si>
  <si>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</si>
  <si>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</si>
  <si>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</si>
  <si>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</si>
  <si>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</si>
  <si>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</si>
  <si>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</si>
  <si>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</si>
  <si>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</si>
  <si>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</si>
  <si>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</si>
  <si>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</si>
  <si>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</si>
  <si>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</si>
  <si>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</si>
  <si>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</si>
  <si>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</si>
  <si>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</si>
  <si>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</si>
  <si>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</si>
  <si>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</si>
  <si>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</si>
  <si>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</si>
  <si>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</si>
  <si>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</si>
  <si>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</si>
  <si>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</si>
  <si>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</si>
  <si>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</si>
  <si>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</si>
  <si>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</si>
  <si>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</si>
  <si>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</si>
  <si>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</si>
  <si>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</si>
  <si>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</si>
  <si>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</si>
  <si>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</si>
  <si>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</si>
  <si>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</si>
  <si>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</si>
  <si>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</si>
  <si>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</si>
  <si>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</si>
  <si>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</si>
  <si>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</si>
  <si>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</si>
  <si>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</si>
  <si>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</si>
  <si>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</si>
  <si>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</si>
  <si>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</si>
  <si>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</si>
  <si>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</si>
  <si>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</si>
  <si>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</si>
  <si>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</si>
  <si>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</si>
  <si>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</si>
  <si>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</si>
  <si>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</si>
  <si>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</si>
  <si>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</si>
  <si>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</si>
  <si>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</si>
  <si>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</si>
  <si>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</si>
  <si>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</si>
  <si>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</si>
  <si>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</si>
  <si>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</si>
  <si>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</si>
  <si>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</si>
  <si>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</si>
  <si>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</si>
  <si>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</si>
  <si>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</si>
  <si>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</si>
  <si>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</si>
  <si>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</si>
  <si>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</si>
  <si>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</si>
  <si>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</si>
  <si>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</si>
  <si>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</si>
  <si>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</si>
  <si>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</si>
  <si>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</si>
  <si>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</si>
  <si>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</si>
  <si>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</si>
  <si>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</si>
  <si>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</si>
  <si>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</si>
  <si>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</si>
  <si>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</si>
  <si>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</si>
  <si>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</si>
  <si>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</si>
  <si>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</si>
  <si>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</si>
  <si>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</si>
  <si>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</si>
  <si>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</si>
  <si>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</si>
  <si>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</si>
  <si>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</si>
  <si>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</si>
  <si>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</si>
  <si>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</si>
  <si>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</si>
  <si>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</si>
  <si>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</si>
  <si>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</si>
  <si>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</si>
  <si>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</si>
  <si>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</si>
  <si>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</si>
  <si>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</si>
  <si>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</si>
  <si>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</si>
  <si>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</si>
  <si>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</si>
  <si>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</si>
  <si>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</si>
  <si>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</si>
  <si>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</si>
  <si>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</si>
  <si>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</si>
  <si>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</si>
  <si>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</si>
  <si>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</si>
  <si>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</si>
  <si>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</si>
  <si>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</si>
  <si>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</si>
  <si>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</si>
  <si>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</si>
  <si>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</si>
  <si>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</si>
  <si>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</si>
  <si>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</si>
  <si>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</si>
  <si>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</si>
  <si>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</si>
  <si>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</si>
  <si>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</si>
  <si>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</si>
  <si>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</si>
  <si>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</si>
  <si>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</si>
  <si>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</si>
  <si>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</si>
  <si>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</si>
  <si>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</si>
  <si>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</si>
  <si>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</si>
  <si>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</si>
  <si>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</si>
  <si>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</si>
  <si>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</si>
  <si>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</si>
  <si>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</si>
  <si>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</si>
  <si>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</si>
  <si>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</si>
  <si>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</si>
  <si>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</si>
  <si>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</si>
  <si>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</si>
  <si>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</si>
  <si>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</si>
  <si>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</si>
  <si>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</si>
  <si>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</si>
  <si>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</si>
  <si>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</si>
  <si>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</si>
  <si>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</si>
  <si>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</si>
  <si>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</si>
  <si>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</si>
  <si>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</si>
  <si>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</si>
  <si>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</si>
  <si>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</si>
  <si>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</si>
  <si>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</si>
  <si>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</si>
  <si>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</si>
  <si>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</si>
  <si>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</si>
  <si>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</si>
  <si>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</si>
  <si>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</si>
  <si>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</si>
  <si>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</si>
  <si>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</si>
  <si>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</si>
  <si>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</si>
  <si>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</si>
  <si>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</si>
  <si>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</si>
  <si>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</si>
  <si>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</si>
  <si>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</si>
  <si>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</si>
  <si>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</si>
  <si>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</si>
  <si>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</si>
  <si>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</si>
  <si>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</si>
  <si>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</si>
  <si>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</si>
  <si>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</si>
  <si>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</si>
  <si>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</si>
  <si>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</si>
  <si>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</si>
  <si>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</si>
  <si>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</si>
  <si>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</si>
  <si>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</si>
  <si>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</si>
  <si>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</si>
  <si>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</si>
  <si>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</si>
  <si>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</si>
  <si>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</si>
  <si>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</si>
  <si>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</si>
  <si>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</si>
  <si>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</si>
  <si>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</si>
  <si>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</si>
  <si>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</si>
  <si>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</si>
  <si>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</si>
  <si>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</si>
  <si>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</si>
  <si>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</si>
  <si>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</si>
  <si>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</si>
  <si>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</si>
  <si>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</si>
  <si>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</si>
  <si>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</si>
  <si>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</si>
  <si>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</si>
  <si>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</si>
  <si>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</si>
  <si>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</si>
  <si>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</si>
  <si>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</si>
  <si>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</si>
  <si>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</si>
  <si>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</si>
  <si>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</si>
  <si>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</si>
  <si>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</si>
  <si>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</si>
  <si>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</si>
  <si>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</si>
  <si>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</si>
  <si>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</si>
  <si>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</si>
  <si>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</si>
  <si>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</si>
  <si>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</si>
  <si>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</si>
  <si>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</si>
  <si>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</si>
  <si>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</si>
  <si>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</si>
  <si>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</si>
  <si>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</si>
  <si>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</si>
  <si>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</si>
  <si>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</si>
  <si>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</si>
  <si>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</si>
  <si>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</si>
  <si>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</si>
  <si>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</si>
  <si>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</si>
  <si>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</si>
  <si>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</si>
  <si>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</si>
  <si>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</si>
  <si>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</si>
  <si>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</si>
  <si>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</si>
  <si>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</si>
  <si>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</si>
  <si>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</si>
  <si>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</si>
  <si>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</si>
  <si>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</si>
  <si>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</si>
  <si>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</si>
  <si>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</si>
  <si>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</si>
  <si>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</si>
  <si>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</si>
  <si>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</si>
  <si>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</si>
  <si>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</si>
  <si>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</si>
  <si>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</si>
  <si>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</si>
  <si>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</si>
  <si>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</si>
  <si>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</si>
  <si>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</si>
  <si>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</si>
  <si>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</si>
  <si>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</si>
  <si>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</si>
  <si>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</si>
  <si>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</si>
  <si>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</si>
  <si>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</si>
  <si>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</si>
  <si>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</si>
  <si>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</si>
  <si>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</si>
  <si>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</si>
  <si>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</si>
  <si>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</si>
  <si>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</si>
  <si>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</si>
  <si>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</si>
  <si>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</si>
  <si>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</si>
  <si>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</si>
  <si>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</si>
  <si>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</si>
  <si>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</si>
  <si>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</si>
  <si>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</si>
  <si>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</si>
  <si>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</si>
  <si>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</si>
  <si>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</si>
  <si>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</si>
  <si>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</si>
  <si>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</si>
  <si>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</si>
  <si>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</si>
  <si>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</si>
  <si>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</si>
  <si>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</si>
  <si>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</si>
  <si>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</si>
  <si>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</si>
  <si>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</si>
  <si>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</si>
  <si>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</si>
  <si>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</si>
  <si>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</si>
  <si>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</si>
  <si>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</si>
  <si>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</si>
  <si>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</si>
  <si>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</si>
  <si>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</si>
  <si>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</si>
  <si>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</si>
  <si>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</si>
  <si>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</si>
  <si>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</si>
  <si>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</si>
  <si>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</si>
  <si>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</si>
  <si>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</si>
  <si>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</si>
  <si>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</si>
  <si>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</si>
  <si>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</si>
  <si>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</si>
  <si>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</si>
  <si>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</si>
  <si>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</si>
  <si>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</si>
  <si>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</si>
  <si>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</si>
  <si>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</si>
  <si>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</si>
  <si>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</si>
  <si>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</si>
  <si>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</si>
  <si>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</si>
  <si>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</si>
  <si>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</si>
  <si>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</si>
  <si>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</si>
  <si>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</si>
  <si>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</si>
  <si>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</si>
  <si>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</si>
  <si>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</si>
  <si>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</si>
  <si>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</si>
  <si>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</si>
  <si>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</si>
  <si>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</si>
  <si>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</si>
  <si>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</si>
  <si>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</si>
  <si>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</si>
  <si>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</si>
  <si>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</si>
  <si>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</si>
  <si>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</si>
  <si>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</si>
  <si>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</si>
  <si>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</si>
  <si>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</si>
  <si>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</si>
  <si>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</si>
  <si>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</si>
  <si>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</si>
  <si>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</si>
  <si>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</si>
  <si>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</si>
  <si>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</si>
  <si>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</si>
  <si>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</si>
  <si>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</si>
  <si>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</si>
  <si>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</si>
  <si>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</si>
  <si>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</si>
  <si>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</si>
  <si>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</si>
  <si>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</si>
  <si>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</si>
  <si>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</si>
  <si>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</si>
  <si>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</si>
  <si>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</si>
  <si>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</si>
  <si>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</si>
  <si>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</si>
  <si>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</si>
  <si>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</si>
  <si>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</si>
  <si>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</si>
  <si>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</si>
  <si>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</si>
  <si>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</si>
  <si>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</si>
  <si>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</si>
  <si>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</si>
  <si>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</si>
  <si>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</si>
  <si>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</si>
  <si>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</si>
  <si>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</si>
  <si>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</si>
  <si>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</si>
  <si>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</si>
  <si>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</si>
  <si>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</si>
  <si>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</si>
  <si>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</si>
  <si>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</si>
  <si>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</si>
  <si>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</si>
  <si>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</si>
  <si>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</si>
  <si>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</si>
  <si>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</si>
  <si>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</si>
  <si>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</si>
  <si>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</si>
  <si>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</si>
  <si>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</si>
  <si>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</si>
  <si>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</si>
  <si>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</si>
  <si>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</si>
  <si>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</si>
  <si>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</si>
  <si>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</si>
  <si>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</si>
  <si>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</si>
  <si>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</si>
  <si>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</si>
  <si>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</si>
  <si>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</si>
  <si>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</si>
  <si>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</si>
  <si>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</si>
  <si>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</si>
  <si>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</si>
  <si>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</si>
  <si>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</si>
  <si>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</si>
  <si>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</si>
  <si>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</si>
  <si>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</si>
  <si>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</si>
  <si>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</si>
  <si>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</si>
  <si>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</si>
  <si>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</si>
  <si>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</si>
  <si>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</si>
  <si>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</si>
  <si>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</si>
  <si>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</si>
  <si>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</si>
  <si>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</si>
  <si>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</si>
  <si>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</si>
  <si>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</si>
  <si>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</si>
  <si>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</si>
  <si>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</si>
  <si>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</si>
  <si>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</si>
  <si>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</si>
  <si>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</si>
  <si>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</si>
  <si>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</si>
  <si>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</si>
  <si>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</si>
  <si>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</si>
  <si>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</si>
  <si>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</si>
  <si>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</si>
  <si>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</si>
  <si>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</si>
  <si>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</si>
  <si>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</si>
  <si>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</si>
  <si>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</si>
  <si>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</si>
  <si>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</si>
  <si>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</si>
  <si>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</si>
  <si>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</si>
  <si>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</si>
  <si>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</si>
  <si>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</si>
  <si>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</si>
  <si>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</si>
  <si>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</si>
  <si>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</si>
  <si>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</si>
  <si>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</si>
  <si>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</si>
  <si>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</si>
  <si>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</si>
  <si>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</si>
  <si>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</si>
  <si>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</si>
  <si>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</si>
  <si>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</si>
  <si>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</si>
  <si>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</si>
  <si>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</si>
  <si>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</si>
  <si>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</si>
  <si>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</si>
  <si>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</si>
  <si>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</si>
  <si>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</si>
  <si>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</si>
  <si>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</si>
  <si>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</si>
  <si>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</si>
  <si>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</si>
  <si>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</si>
  <si>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</si>
  <si>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</si>
  <si>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</si>
  <si>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</si>
  <si>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</si>
  <si>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</si>
  <si>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</si>
  <si>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</si>
  <si>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</si>
  <si>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</si>
  <si>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</si>
  <si>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</si>
  <si>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</si>
  <si>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</si>
  <si>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</si>
  <si>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</si>
  <si>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</si>
  <si>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</si>
  <si>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</si>
  <si>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</si>
  <si>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</si>
  <si>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</si>
  <si>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</si>
  <si>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</si>
  <si>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</si>
  <si>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</si>
  <si>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</si>
  <si>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</si>
  <si>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</si>
  <si>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</si>
  <si>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</si>
  <si>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</si>
  <si>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</si>
  <si>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</si>
  <si>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</si>
  <si>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</si>
  <si>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</si>
  <si>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</si>
  <si>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</si>
  <si>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</si>
  <si>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</si>
  <si>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</si>
  <si>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</si>
  <si>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</si>
  <si>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</si>
  <si>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</si>
  <si>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</si>
  <si>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</si>
  <si>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</si>
  <si>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</si>
  <si>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</si>
  <si>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</si>
  <si>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</si>
  <si>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</si>
  <si>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</si>
  <si>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</si>
  <si>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</si>
  <si>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</si>
  <si>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</si>
  <si>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</si>
  <si>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</si>
  <si>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</si>
  <si>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</si>
  <si>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</si>
  <si>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</si>
  <si>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</si>
  <si>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</si>
  <si>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</si>
  <si>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</si>
  <si>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</si>
  <si>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</si>
  <si>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</si>
  <si>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</si>
  <si>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</si>
  <si>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</si>
  <si>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</si>
  <si>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</si>
  <si>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</si>
  <si>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</si>
  <si>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</si>
  <si>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</si>
  <si>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</si>
  <si>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</si>
  <si>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</si>
  <si>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</si>
  <si>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</si>
  <si>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</si>
  <si>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</si>
  <si>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</si>
  <si>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</si>
  <si>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</si>
  <si>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</si>
  <si>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</si>
  <si>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</si>
  <si>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</si>
  <si>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</si>
  <si>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</si>
  <si>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</si>
  <si>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</si>
  <si>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</si>
  <si>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</si>
  <si>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</si>
  <si>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</si>
  <si>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</si>
  <si>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</si>
  <si>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</si>
  <si>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</si>
  <si>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</si>
  <si>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</si>
  <si>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</si>
  <si>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</si>
  <si>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</si>
  <si>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</si>
  <si>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</si>
  <si>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</si>
  <si>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</si>
  <si>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</si>
  <si>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</si>
  <si>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</si>
  <si>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</si>
  <si>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</si>
  <si>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</si>
  <si>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</si>
  <si>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</si>
  <si>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</si>
  <si>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</si>
  <si>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</si>
  <si>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</si>
  <si>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</si>
  <si>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</si>
  <si>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</si>
  <si>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</si>
  <si>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</si>
  <si>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</si>
  <si>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</si>
  <si>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</si>
  <si>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</si>
  <si>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</si>
  <si>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</si>
  <si>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</si>
  <si>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</si>
  <si>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</si>
  <si>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</si>
  <si>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</si>
  <si>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</si>
  <si>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</si>
  <si>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</si>
  <si>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</si>
  <si>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</si>
  <si>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</si>
  <si>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</si>
  <si>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</si>
  <si>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</si>
  <si>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</si>
  <si>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</si>
  <si>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</si>
  <si>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</si>
  <si>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</si>
  <si>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</si>
  <si>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</si>
  <si>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</si>
  <si>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</si>
  <si>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</si>
  <si>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</si>
  <si>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</si>
  <si>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</si>
  <si>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</si>
  <si>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</si>
  <si>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</si>
  <si>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</si>
  <si>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</si>
  <si>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</si>
  <si>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</si>
  <si>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</si>
  <si>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</si>
  <si>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</si>
  <si>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</si>
  <si>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</si>
  <si>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</si>
  <si>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</si>
  <si>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</si>
  <si>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</si>
  <si>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</si>
  <si>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</si>
  <si>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</si>
  <si>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</si>
  <si>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</si>
  <si>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</si>
  <si>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</si>
  <si>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</si>
  <si>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</si>
  <si>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</si>
  <si>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</si>
  <si>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</si>
  <si>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</si>
  <si>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</si>
  <si>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</si>
  <si>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</si>
  <si>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</si>
  <si>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</si>
  <si>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</si>
  <si>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</si>
  <si>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</si>
  <si>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</si>
  <si>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</si>
  <si>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</si>
  <si>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</si>
  <si>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</si>
  <si>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</si>
  <si>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</si>
  <si>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</si>
  <si>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</si>
  <si>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</si>
  <si>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</si>
  <si>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</si>
  <si>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</si>
  <si>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</si>
  <si>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</si>
  <si>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</si>
  <si>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</si>
  <si>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</si>
  <si>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</si>
  <si>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</si>
  <si>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</si>
  <si>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</si>
  <si>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</si>
  <si>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</si>
  <si>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</si>
  <si>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</si>
  <si>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</si>
  <si>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</si>
  <si>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</si>
  <si>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</si>
  <si>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</si>
  <si>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</si>
  <si>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</si>
  <si>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</si>
  <si>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</si>
  <si>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</si>
  <si>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</si>
  <si>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</si>
  <si>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</si>
  <si>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</si>
  <si>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</si>
  <si>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</si>
  <si>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</si>
  <si>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</si>
  <si>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</si>
  <si>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</si>
  <si>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</si>
  <si>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</si>
  <si>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</si>
  <si>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</si>
  <si>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</si>
  <si>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</si>
  <si>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</si>
  <si>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</si>
  <si>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</si>
  <si>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</si>
  <si>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</si>
  <si>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</si>
  <si>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</si>
  <si>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</si>
  <si>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</si>
  <si>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</si>
  <si>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</si>
  <si>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</si>
  <si>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</si>
  <si>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</si>
  <si>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</si>
  <si>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</si>
  <si>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</si>
  <si>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</si>
  <si>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</si>
  <si>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</si>
  <si>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</si>
  <si>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</si>
  <si>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</si>
  <si>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</si>
  <si>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</si>
  <si>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</si>
  <si>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</si>
  <si>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</si>
  <si>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</si>
  <si>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</si>
  <si>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</si>
  <si>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</si>
  <si>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</si>
  <si>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</si>
  <si>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</si>
  <si>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</si>
  <si>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</si>
  <si>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</si>
  <si>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</si>
  <si>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</si>
  <si>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</si>
  <si>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</si>
  <si>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</si>
  <si>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</si>
  <si>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</si>
  <si>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</si>
  <si>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</si>
  <si>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</si>
  <si>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</si>
  <si>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</si>
  <si>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</si>
  <si>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</si>
  <si>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</si>
  <si>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</si>
  <si>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</si>
  <si>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</si>
  <si>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</si>
  <si>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</si>
  <si>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</si>
  <si>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</si>
  <si>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</si>
  <si>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</si>
  <si>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</si>
  <si>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</si>
  <si>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</si>
  <si>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</si>
  <si>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</si>
  <si>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</si>
  <si>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</si>
  <si>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</si>
  <si>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</si>
  <si>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</si>
  <si>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</si>
  <si>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</si>
  <si>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</si>
  <si>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</si>
  <si>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</si>
  <si>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</si>
  <si>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</si>
  <si>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</si>
  <si>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</si>
  <si>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</si>
  <si>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</si>
  <si>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</si>
  <si>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</si>
  <si>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</si>
  <si>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</si>
  <si>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</si>
  <si>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</si>
  <si>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</si>
  <si>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</si>
  <si>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</si>
  <si>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</si>
  <si>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</si>
  <si>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</si>
  <si>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</si>
  <si>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</si>
  <si>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</si>
  <si>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</si>
  <si>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</si>
  <si>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</si>
  <si>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</si>
  <si>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</si>
  <si>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</si>
  <si>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</si>
  <si>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</si>
  <si>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</si>
  <si>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</si>
  <si>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</si>
  <si>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</si>
  <si>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</si>
  <si>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</si>
  <si>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</si>
  <si>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</si>
  <si>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</si>
  <si>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</si>
  <si>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</si>
  <si>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</si>
  <si>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</si>
  <si>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</si>
  <si>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</si>
  <si>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</si>
  <si>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</si>
  <si>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</si>
  <si>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</si>
  <si>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</si>
  <si>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</si>
  <si>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</si>
  <si>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</si>
  <si>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</si>
  <si>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</si>
  <si>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</si>
  <si>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</si>
  <si>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</si>
  <si>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</si>
  <si>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</si>
  <si>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</si>
  <si>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</si>
  <si>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</si>
  <si>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</si>
  <si>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</si>
  <si>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</si>
  <si>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</si>
  <si>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</si>
  <si>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</si>
  <si>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</si>
  <si>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</si>
  <si>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</si>
  <si>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</si>
  <si>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</si>
  <si>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</si>
  <si>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</si>
  <si>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</si>
  <si>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</si>
  <si>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</si>
  <si>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</si>
  <si>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</si>
  <si>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</si>
  <si>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</si>
  <si>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</si>
  <si>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</si>
  <si>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</si>
  <si>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</si>
  <si>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</si>
  <si>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</si>
  <si>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</si>
  <si>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</si>
  <si>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</si>
  <si>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</si>
  <si>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</si>
  <si>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</si>
  <si>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</si>
  <si>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</si>
  <si>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</si>
  <si>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</si>
  <si>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</si>
  <si>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</si>
  <si>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</si>
  <si>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</si>
  <si>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</si>
  <si>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</si>
  <si>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</si>
  <si>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</si>
  <si>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</si>
  <si>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</si>
  <si>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</si>
  <si>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</si>
  <si>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</si>
  <si>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</si>
  <si>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</si>
  <si>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</si>
  <si>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</si>
  <si>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</si>
  <si>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</si>
  <si>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</si>
  <si>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</si>
  <si>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</si>
  <si>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</si>
  <si>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</si>
  <si>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</si>
  <si>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</si>
  <si>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</si>
  <si>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</si>
  <si>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</si>
  <si>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</si>
  <si>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</si>
  <si>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</si>
  <si>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</si>
  <si>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</si>
  <si>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</si>
  <si>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</si>
  <si>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</si>
  <si>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</si>
  <si>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</si>
  <si>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</si>
  <si>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</si>
  <si>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</si>
  <si>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</si>
  <si>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</si>
  <si>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</si>
  <si>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</si>
  <si>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</si>
  <si>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</si>
  <si>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</si>
  <si>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</si>
  <si>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</si>
  <si>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</si>
  <si>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</si>
  <si>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</si>
  <si>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</si>
  <si>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</si>
  <si>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</si>
  <si>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</si>
  <si>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</si>
  <si>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</si>
  <si>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</si>
  <si>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</si>
  <si>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</si>
  <si>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</si>
  <si>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</si>
  <si>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</si>
  <si>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</si>
  <si>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</si>
  <si>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</si>
  <si>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</si>
  <si>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</si>
  <si>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</si>
  <si>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</si>
  <si>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</si>
  <si>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</si>
  <si>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</si>
  <si>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</si>
  <si>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</si>
  <si>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</si>
  <si>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</si>
  <si>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</si>
  <si>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</si>
  <si>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</si>
  <si>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</si>
  <si>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</si>
  <si>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</si>
  <si>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</si>
  <si>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</si>
  <si>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</si>
  <si>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</si>
  <si>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</si>
  <si>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</si>
  <si>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</si>
  <si>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</si>
  <si>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</si>
  <si>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</si>
  <si>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</si>
  <si>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</si>
  <si>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</si>
  <si>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</si>
  <si>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</si>
  <si>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</si>
  <si>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</si>
  <si>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</si>
  <si>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</si>
  <si>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</si>
  <si>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</si>
  <si>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</si>
  <si>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</si>
  <si>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</si>
  <si>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</si>
  <si>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</si>
  <si>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</si>
  <si>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</si>
  <si>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</si>
  <si>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</si>
  <si>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</si>
  <si>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</si>
  <si>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</si>
  <si>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</si>
  <si>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</si>
  <si>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</si>
  <si>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</si>
  <si>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</si>
  <si>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</si>
  <si>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</si>
  <si>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</si>
  <si>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</si>
  <si>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</si>
  <si>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</si>
  <si>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</si>
  <si>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</si>
  <si>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</si>
  <si>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</si>
  <si>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</si>
  <si>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</si>
  <si>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</si>
  <si>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</si>
  <si>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</si>
  <si>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</si>
  <si>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</si>
  <si>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</si>
  <si>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</si>
  <si>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</si>
  <si>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</si>
  <si>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</si>
  <si>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</si>
  <si>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</si>
  <si>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</si>
  <si>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</si>
  <si>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</si>
  <si>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</si>
  <si>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</si>
  <si>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</si>
  <si>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</si>
  <si>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</si>
  <si>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</si>
  <si>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</si>
  <si>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</si>
  <si>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</si>
  <si>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</si>
  <si>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</si>
  <si>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</si>
  <si>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</si>
  <si>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</si>
  <si>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</si>
  <si>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</si>
  <si>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</si>
  <si>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</si>
  <si>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</si>
  <si>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</si>
  <si>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</si>
  <si>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</si>
  <si>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</si>
  <si>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</si>
  <si>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</si>
  <si>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</si>
  <si>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</si>
  <si>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</si>
  <si>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</si>
  <si>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</si>
  <si>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</si>
  <si>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</si>
  <si>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</si>
  <si>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</si>
  <si>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</si>
  <si>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</si>
  <si>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</si>
  <si>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</si>
  <si>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</si>
  <si>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</si>
  <si>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</si>
  <si>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</si>
  <si>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</si>
  <si>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</si>
  <si>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</si>
  <si>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</si>
  <si>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</si>
  <si>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</si>
  <si>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</si>
  <si>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</si>
  <si>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</si>
  <si>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</si>
  <si>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</si>
  <si>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</si>
  <si>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</si>
  <si>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</si>
  <si>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</si>
  <si>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</si>
  <si>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</si>
  <si>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</si>
  <si>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</si>
  <si>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</si>
  <si>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</si>
  <si>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</si>
  <si>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</si>
  <si>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</si>
  <si>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</si>
  <si>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</si>
  <si>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</si>
  <si>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</si>
  <si>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</si>
  <si>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</si>
  <si>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</si>
  <si>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</si>
  <si>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</si>
  <si>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</si>
  <si>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</si>
  <si>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</si>
  <si>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</si>
  <si>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</si>
  <si>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</si>
  <si>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</si>
  <si>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</si>
  <si>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</si>
  <si>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</si>
  <si>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</si>
  <si>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</si>
  <si>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</si>
  <si>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</si>
  <si>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</si>
  <si>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</si>
  <si>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</si>
  <si>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</si>
  <si>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</si>
  <si>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</si>
  <si>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</si>
  <si>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</si>
  <si>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</si>
  <si>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</si>
  <si>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</si>
  <si>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</si>
  <si>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</si>
  <si>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</si>
  <si>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</si>
  <si>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</si>
  <si>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</si>
  <si>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</si>
  <si>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</si>
  <si>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</si>
  <si>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</si>
  <si>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</si>
  <si>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</si>
  <si>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</si>
  <si>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</si>
  <si>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</si>
  <si>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</si>
  <si>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</si>
  <si>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</si>
  <si>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</si>
  <si>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</si>
  <si>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</si>
  <si>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</si>
  <si>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</si>
  <si>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</si>
  <si>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</si>
  <si>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</si>
  <si>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</si>
  <si>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</si>
  <si>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</si>
  <si>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</si>
  <si>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</si>
  <si>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</si>
  <si>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</si>
  <si>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</si>
  <si>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</si>
  <si>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</si>
  <si>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</si>
  <si>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</si>
  <si>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</si>
  <si>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</si>
  <si>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</si>
  <si>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</si>
  <si>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</si>
  <si>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</si>
  <si>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</si>
  <si>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</si>
  <si>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</si>
  <si>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</si>
  <si>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</si>
  <si>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</si>
  <si>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</si>
  <si>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</si>
  <si>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</si>
  <si>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</si>
  <si>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</si>
  <si>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</si>
  <si>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</si>
  <si>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</si>
  <si>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</si>
  <si>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</si>
  <si>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</si>
  <si>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</si>
  <si>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</si>
  <si>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</si>
  <si>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</si>
  <si>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</si>
  <si>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</si>
  <si>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</si>
  <si>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</si>
  <si>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</si>
  <si>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</si>
  <si>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</si>
  <si>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</si>
  <si>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</si>
  <si>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</si>
  <si>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</si>
  <si>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</si>
  <si>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</si>
  <si>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</si>
  <si>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</si>
  <si>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</si>
  <si>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</si>
  <si>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</si>
  <si>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</si>
  <si>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</si>
  <si>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</si>
  <si>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</si>
  <si>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</si>
  <si>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</si>
  <si>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</si>
  <si>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</si>
  <si>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</si>
  <si>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</si>
  <si>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</si>
  <si>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</si>
  <si>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</si>
  <si>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</si>
  <si>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</si>
  <si>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</si>
  <si>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</si>
  <si>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</si>
  <si>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</si>
  <si>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</si>
  <si>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</si>
  <si>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</si>
  <si>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</si>
  <si>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</si>
  <si>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</si>
  <si>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</si>
  <si>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</si>
  <si>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</si>
  <si>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</si>
  <si>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</si>
  <si>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</si>
  <si>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</si>
  <si>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</si>
  <si>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</si>
  <si>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</si>
  <si>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</si>
  <si>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</si>
  <si>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</si>
  <si>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</si>
  <si>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</si>
  <si>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</si>
  <si>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</si>
  <si>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</si>
  <si>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</si>
  <si>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</si>
  <si>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</si>
  <si>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</si>
  <si>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</si>
  <si>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</si>
  <si>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</si>
  <si>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</si>
  <si>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</si>
  <si>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</si>
  <si>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</si>
  <si>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</si>
  <si>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</si>
  <si>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</si>
  <si>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</si>
  <si>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</si>
  <si>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</si>
  <si>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</si>
  <si>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</si>
  <si>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</si>
  <si>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</si>
  <si>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</si>
  <si>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</si>
  <si>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</si>
  <si>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</si>
  <si>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</si>
  <si>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</si>
  <si>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</si>
  <si>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</si>
  <si>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</si>
  <si>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</si>
  <si>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</si>
  <si>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</si>
  <si>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</si>
  <si>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</si>
  <si>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</si>
  <si>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</si>
  <si>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</si>
  <si>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</si>
  <si>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</si>
  <si>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</si>
  <si>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</si>
  <si>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</si>
  <si>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</si>
  <si>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</si>
  <si>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</si>
  <si>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</si>
  <si>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</si>
  <si>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</si>
  <si>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</si>
  <si>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</si>
  <si>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</si>
  <si>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</si>
  <si>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</si>
  <si>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</si>
  <si>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</si>
  <si>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</si>
  <si>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</si>
  <si>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</si>
  <si>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</si>
  <si>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</si>
  <si>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</si>
  <si>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</si>
  <si>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</si>
  <si>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</si>
  <si>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</si>
  <si>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</si>
  <si>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</si>
  <si>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</si>
  <si>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</si>
  <si>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</si>
  <si>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</si>
  <si>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</si>
  <si>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</si>
  <si>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</si>
  <si>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</si>
  <si>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</si>
  <si>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</si>
  <si>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</si>
  <si>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</si>
  <si>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</si>
  <si>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</si>
  <si>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</si>
  <si>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</si>
  <si>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</si>
  <si>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</si>
  <si>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</si>
  <si>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</si>
  <si>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</si>
  <si>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</si>
  <si>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</si>
  <si>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</si>
  <si>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</si>
  <si>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</si>
  <si>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</si>
  <si>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</si>
  <si>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</si>
  <si>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</si>
  <si>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</si>
  <si>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</si>
  <si>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</si>
  <si>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</si>
  <si>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</si>
  <si>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</si>
  <si>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</si>
  <si>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</si>
  <si>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</si>
  <si>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</si>
  <si>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</si>
  <si>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</si>
  <si>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</si>
  <si>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</si>
  <si>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</si>
  <si>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</si>
  <si>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</si>
  <si>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</si>
  <si>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</si>
  <si>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</si>
  <si>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</si>
  <si>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</si>
  <si>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</si>
  <si>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</si>
  <si>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</si>
  <si>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</si>
  <si>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</si>
  <si>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</si>
  <si>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</si>
  <si>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</si>
  <si>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</si>
  <si>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</si>
  <si>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</si>
  <si>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</si>
  <si>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</si>
  <si>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</si>
  <si>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</si>
  <si>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</si>
  <si>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</si>
  <si>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</si>
  <si>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</si>
  <si>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</si>
  <si>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</si>
  <si>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</si>
  <si>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</si>
  <si>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</si>
  <si>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</si>
  <si>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</si>
  <si>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</si>
  <si>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</si>
  <si>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</si>
  <si>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</si>
  <si>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</si>
  <si>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</si>
  <si>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</si>
  <si>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</si>
  <si>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</si>
  <si>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</si>
  <si>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</si>
  <si>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</si>
  <si>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</si>
  <si>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</si>
  <si>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</si>
  <si>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</si>
  <si>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</si>
  <si>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</si>
  <si>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</si>
  <si>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</si>
  <si>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</si>
  <si>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</si>
  <si>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</si>
  <si>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</si>
  <si>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</si>
  <si>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</si>
  <si>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</si>
  <si>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</si>
  <si>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</si>
  <si>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</si>
  <si>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</si>
  <si>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</si>
  <si>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</si>
  <si>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</si>
  <si>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</si>
  <si>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</si>
  <si>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</si>
  <si>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</si>
  <si>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</si>
  <si>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</si>
  <si>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</si>
  <si>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</si>
  <si>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</si>
  <si>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</si>
  <si>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</si>
  <si>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</si>
  <si>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</si>
  <si>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</si>
  <si>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</si>
  <si>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</si>
  <si>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</si>
  <si>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</si>
  <si>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</si>
  <si>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</si>
  <si>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</si>
  <si>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</si>
  <si>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</si>
  <si>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</si>
  <si>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</si>
  <si>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</si>
  <si>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</si>
  <si>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</si>
  <si>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</si>
  <si>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</si>
  <si>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</si>
  <si>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</si>
  <si>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</si>
  <si>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</si>
  <si>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</si>
  <si>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</si>
  <si>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</si>
  <si>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</si>
  <si>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</si>
  <si>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</si>
  <si>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</si>
  <si>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</si>
  <si>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</si>
  <si>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</si>
  <si>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</si>
  <si>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</si>
  <si>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</si>
  <si>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</si>
  <si>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</si>
  <si>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</si>
  <si>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</si>
  <si>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</si>
  <si>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</si>
  <si>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</si>
  <si>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</si>
  <si>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</si>
  <si>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</si>
  <si>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</si>
  <si>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</si>
  <si>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</si>
  <si>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</si>
  <si>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</si>
  <si>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</si>
  <si>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</si>
  <si>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</si>
  <si>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</si>
  <si>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</si>
  <si>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</si>
  <si>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</si>
  <si>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</si>
  <si>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</si>
  <si>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</si>
  <si>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</si>
  <si>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</si>
  <si>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</si>
  <si>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</si>
  <si>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</si>
  <si>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</si>
  <si>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</si>
  <si>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</si>
  <si>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</si>
  <si>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</si>
  <si>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</si>
  <si>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</si>
  <si>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</si>
  <si>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</si>
  <si>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</si>
  <si>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</si>
  <si>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</si>
  <si>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</si>
  <si>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</si>
  <si>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</si>
  <si>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</si>
  <si>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</si>
  <si>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</si>
  <si>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</si>
  <si>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</si>
  <si>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</si>
  <si>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</si>
  <si>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</si>
  <si>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</si>
  <si>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</si>
  <si>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</si>
  <si>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</si>
  <si>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</si>
  <si>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</si>
  <si>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</si>
  <si>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</si>
  <si>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</si>
  <si>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</si>
  <si>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</si>
  <si>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</si>
  <si>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</si>
  <si>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</si>
  <si>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</si>
  <si>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</si>
  <si>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</si>
  <si>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</si>
  <si>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</si>
  <si>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</si>
  <si>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</si>
  <si>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</si>
  <si>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</si>
  <si>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</si>
  <si>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</si>
  <si>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</si>
  <si>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</si>
  <si>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</si>
  <si>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</si>
  <si>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</si>
  <si>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</si>
  <si>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</si>
  <si>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</si>
  <si>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</si>
  <si>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</si>
  <si>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</si>
  <si>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</si>
  <si>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</si>
  <si>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</si>
  <si>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</si>
  <si>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</si>
  <si>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</si>
  <si>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</si>
  <si>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</si>
  <si>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</si>
  <si>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</si>
  <si>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</si>
  <si>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</si>
  <si>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</si>
  <si>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</si>
  <si>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</si>
  <si>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</si>
  <si>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</si>
  <si>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</si>
  <si>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</si>
  <si>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</si>
  <si>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</si>
  <si>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</si>
  <si>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</si>
  <si>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</si>
  <si>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</si>
  <si>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</si>
  <si>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</si>
  <si>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</si>
  <si>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</si>
  <si>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</si>
  <si>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</si>
  <si>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</si>
  <si>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</si>
  <si>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</si>
  <si>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</si>
  <si>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</si>
  <si>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</si>
  <si>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</si>
  <si>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</si>
  <si>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</si>
  <si>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</si>
  <si>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</si>
  <si>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</si>
  <si>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</si>
  <si>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</si>
  <si>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</si>
  <si>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</si>
  <si>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</si>
  <si>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</si>
  <si>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</si>
  <si>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</si>
  <si>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</si>
  <si>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</si>
  <si>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</si>
  <si>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</si>
  <si>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</si>
  <si>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</si>
  <si>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</si>
  <si>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</si>
  <si>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</si>
  <si>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</si>
  <si>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</si>
  <si>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</si>
  <si>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</si>
  <si>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</si>
  <si>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</si>
  <si>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</si>
  <si>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</si>
  <si>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</si>
  <si>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</si>
  <si>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</si>
  <si>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</si>
  <si>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</si>
  <si>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</si>
  <si>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</si>
  <si>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</si>
  <si>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</si>
  <si>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</si>
  <si>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</si>
  <si>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</si>
  <si>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</si>
  <si>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</si>
  <si>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</si>
  <si>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</si>
  <si>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</si>
  <si>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</si>
  <si>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</si>
  <si>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</si>
  <si>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</si>
  <si>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</si>
  <si>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</si>
  <si>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</si>
  <si>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</si>
  <si>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</si>
  <si>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</si>
  <si>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</si>
  <si>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</si>
  <si>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</si>
  <si>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</si>
  <si>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</si>
  <si>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</si>
  <si>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</si>
  <si>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</si>
  <si>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</si>
  <si>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</si>
  <si>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</si>
  <si>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</si>
  <si>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</si>
  <si>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</si>
  <si>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</si>
  <si>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</si>
  <si>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</si>
  <si>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</si>
  <si>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</si>
  <si>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</si>
  <si>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</si>
  <si>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</si>
  <si>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</si>
  <si>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</si>
  <si>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</si>
  <si>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</si>
  <si>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</si>
  <si>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</si>
  <si>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</si>
  <si>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</si>
  <si>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</si>
  <si>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</si>
  <si>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</si>
  <si>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</si>
  <si>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</si>
  <si>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</si>
  <si>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</si>
  <si>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</si>
  <si>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</si>
  <si>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</si>
  <si>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</si>
  <si>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</si>
  <si>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</si>
  <si>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</si>
  <si>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</si>
  <si>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</si>
  <si>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</si>
  <si>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</si>
  <si>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</si>
  <si>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</si>
  <si>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</si>
  <si>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</si>
  <si>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</si>
  <si>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</si>
  <si>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</si>
  <si>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</si>
  <si>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</si>
  <si>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</si>
  <si>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</si>
  <si>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</si>
  <si>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</si>
  <si>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</si>
  <si>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</si>
  <si>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</si>
  <si>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</si>
  <si>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</si>
  <si>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</si>
  <si>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</si>
  <si>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</si>
  <si>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</si>
  <si>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</si>
  <si>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</si>
  <si>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</si>
  <si>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</si>
  <si>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</si>
  <si>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</si>
  <si>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</si>
  <si>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</si>
  <si>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</si>
  <si>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</si>
  <si>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</si>
  <si>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</si>
  <si>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</si>
  <si>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</si>
  <si>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</si>
  <si>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</si>
  <si>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</si>
  <si>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</si>
  <si>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</si>
  <si>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</si>
  <si>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</si>
  <si>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</si>
  <si>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</si>
  <si>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</si>
  <si>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</si>
  <si>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</si>
  <si>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</si>
  <si>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</si>
  <si>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</si>
  <si>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</si>
  <si>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</si>
  <si>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</si>
  <si>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</si>
  <si>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</si>
  <si>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</si>
  <si>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</si>
  <si>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</si>
  <si>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</si>
  <si>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</si>
  <si>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</si>
  <si>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</si>
  <si>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</si>
  <si>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</si>
  <si>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</si>
  <si>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</si>
  <si>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</si>
  <si>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</si>
  <si>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</si>
  <si>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</si>
  <si>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</si>
  <si>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</si>
  <si>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</si>
  <si>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</si>
  <si>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</si>
  <si>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</si>
  <si>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</si>
  <si>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</si>
  <si>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</si>
  <si>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</si>
  <si>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</si>
  <si>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</si>
  <si>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</si>
  <si>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</si>
  <si>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</si>
  <si>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</si>
  <si>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</si>
  <si>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</si>
  <si>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</si>
  <si>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</si>
  <si>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</si>
  <si>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</si>
  <si>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</si>
  <si>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</si>
  <si>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</si>
  <si>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</si>
  <si>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</si>
  <si>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</si>
  <si>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</si>
  <si>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</si>
  <si>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</si>
  <si>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</si>
  <si>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</si>
  <si>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</si>
  <si>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</si>
  <si>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</si>
  <si>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</si>
  <si>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</si>
  <si>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</si>
  <si>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</si>
  <si>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</si>
  <si>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</si>
  <si>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</si>
  <si>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</si>
  <si>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</si>
  <si>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</si>
  <si>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</si>
  <si>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</si>
  <si>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</si>
  <si>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</si>
  <si>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</si>
  <si>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</si>
  <si>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</si>
  <si>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</si>
  <si>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</si>
  <si>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</si>
  <si>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</si>
  <si>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</si>
  <si>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</si>
  <si>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</si>
  <si>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</si>
  <si>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</si>
  <si>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</si>
  <si>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</si>
  <si>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</si>
  <si>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</si>
  <si>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</si>
  <si>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</si>
  <si>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</si>
  <si>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</si>
  <si>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</si>
  <si>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</si>
  <si>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</si>
  <si>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</si>
  <si>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</si>
  <si>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</si>
  <si>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</si>
  <si>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</si>
  <si>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</si>
  <si>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</si>
  <si>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</si>
  <si>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</si>
  <si>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</si>
  <si>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</si>
  <si>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</si>
  <si>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</si>
  <si>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</si>
  <si>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</si>
  <si>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</si>
  <si>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</si>
  <si>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</si>
  <si>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</si>
  <si>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</si>
  <si>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</si>
  <si>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</si>
  <si>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</si>
  <si>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</si>
  <si>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</si>
  <si>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</si>
  <si>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</si>
  <si>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</si>
  <si>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</si>
  <si>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</si>
  <si>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</si>
  <si>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</si>
  <si>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</si>
  <si>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</si>
  <si>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</si>
  <si>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</si>
  <si>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</si>
  <si>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</si>
  <si>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</si>
  <si>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</si>
  <si>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</si>
  <si>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</si>
  <si>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</si>
  <si>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</si>
  <si>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</si>
  <si>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</si>
  <si>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</si>
  <si>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</si>
  <si>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</si>
  <si>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</si>
  <si>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</si>
  <si>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</si>
  <si>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</si>
  <si>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</si>
  <si>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</si>
  <si>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</si>
  <si>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</si>
  <si>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</si>
  <si>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</si>
  <si>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</si>
  <si>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</si>
  <si>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</si>
  <si>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</si>
  <si>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</si>
  <si>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</si>
  <si>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</si>
  <si>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</si>
  <si>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</si>
  <si>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</si>
  <si>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</si>
  <si>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</si>
  <si>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</si>
  <si>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</si>
  <si>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</si>
  <si>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</si>
  <si>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</si>
  <si>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</si>
  <si>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</si>
  <si>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</si>
  <si>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</si>
  <si>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</si>
  <si>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</si>
  <si>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</si>
  <si>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</si>
  <si>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</si>
  <si>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</si>
  <si>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</si>
  <si>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</si>
  <si>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</si>
  <si>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</si>
  <si>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</si>
  <si>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</si>
  <si>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</si>
  <si>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</si>
  <si>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</si>
  <si>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</si>
  <si>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</si>
  <si>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</si>
  <si>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</si>
  <si>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</si>
  <si>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</si>
  <si>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</si>
  <si>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</si>
  <si>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</si>
  <si>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</si>
  <si>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</si>
  <si>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</si>
  <si>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</si>
  <si>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</si>
  <si>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</si>
  <si>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</si>
  <si>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</si>
  <si>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</si>
  <si>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</si>
  <si>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</si>
  <si>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</si>
  <si>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</si>
  <si>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</si>
  <si>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</si>
  <si>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</si>
  <si>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</si>
  <si>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</si>
  <si>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</si>
  <si>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</si>
  <si>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</si>
  <si>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</si>
  <si>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</si>
  <si>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</si>
  <si>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</si>
  <si>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</si>
  <si>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</si>
  <si>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</si>
  <si>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</si>
  <si>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</si>
  <si>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</si>
  <si>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</si>
  <si>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</si>
  <si>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</si>
  <si>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</si>
  <si>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</si>
  <si>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</si>
  <si>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</si>
  <si>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</si>
  <si>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</si>
  <si>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</si>
  <si>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</si>
  <si>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</si>
  <si>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</si>
  <si>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</si>
  <si>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</si>
  <si>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</si>
  <si>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</si>
  <si>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</si>
  <si>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</si>
  <si>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</si>
  <si>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</si>
  <si>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</si>
  <si>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</si>
  <si>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</si>
  <si>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</si>
  <si>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</si>
  <si>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</si>
  <si>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</si>
  <si>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</si>
  <si>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</si>
  <si>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</si>
  <si>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</si>
  <si>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</si>
  <si>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</si>
  <si>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</si>
  <si>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</si>
  <si>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</si>
  <si>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</si>
  <si>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</si>
  <si>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</si>
  <si>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</si>
  <si>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</si>
  <si>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</si>
  <si>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</si>
  <si>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</si>
  <si>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</si>
  <si>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</si>
  <si>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</si>
  <si>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</si>
  <si>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</si>
  <si>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</si>
  <si>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</si>
  <si>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</si>
  <si>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</si>
  <si>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</si>
  <si>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</si>
  <si>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</si>
  <si>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</si>
  <si>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</si>
  <si>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</si>
  <si>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</si>
  <si>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</si>
  <si>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</si>
  <si>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</si>
  <si>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</si>
  <si>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</si>
  <si>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</si>
  <si>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</si>
  <si>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</si>
  <si>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</si>
  <si>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</si>
  <si>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</si>
  <si>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</si>
  <si>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</si>
  <si>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</si>
  <si>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</si>
  <si>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</si>
  <si>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</si>
  <si>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</si>
  <si>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</si>
  <si>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</si>
  <si>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</si>
  <si>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</si>
  <si>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</si>
  <si>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</si>
  <si>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</si>
  <si>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</si>
  <si>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</si>
  <si>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</si>
  <si>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</si>
  <si>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</si>
  <si>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</si>
  <si>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</si>
  <si>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</si>
  <si>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</si>
  <si>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</si>
  <si>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</si>
  <si>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</si>
  <si>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</si>
  <si>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</si>
  <si>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</si>
  <si>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</si>
  <si>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</si>
  <si>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</si>
  <si>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</si>
  <si>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</si>
  <si>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</si>
  <si>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</si>
  <si>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</si>
  <si>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</si>
  <si>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</si>
  <si>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</si>
  <si>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</si>
  <si>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</si>
  <si>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</si>
  <si>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</si>
  <si>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</si>
  <si>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</si>
  <si>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</si>
  <si>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</si>
  <si>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</si>
  <si>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</si>
  <si>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</si>
  <si>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</si>
  <si>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</si>
  <si>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</si>
  <si>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</si>
  <si>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</si>
  <si>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</si>
  <si>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</si>
  <si>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</si>
  <si>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</si>
  <si>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</si>
  <si>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</si>
  <si>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</si>
  <si>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</si>
  <si>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</si>
  <si>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</si>
  <si>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</si>
  <si>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</si>
  <si>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</si>
  <si>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</si>
  <si>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</si>
  <si>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</si>
  <si>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</si>
  <si>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</si>
  <si>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</si>
  <si>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</si>
  <si>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</si>
  <si>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</si>
  <si>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</si>
  <si>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</si>
  <si>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</si>
  <si>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</si>
  <si>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</si>
  <si>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</si>
  <si>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</si>
  <si>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</si>
  <si>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</si>
  <si>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</si>
  <si>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</si>
  <si>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</si>
  <si>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</si>
  <si>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</si>
  <si>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</si>
  <si>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</si>
  <si>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</si>
  <si>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</si>
  <si>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</si>
  <si>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</si>
  <si>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</si>
  <si>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</si>
  <si>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</si>
  <si>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</si>
  <si>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</si>
  <si>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</si>
  <si>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</si>
  <si>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</si>
  <si>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</si>
  <si>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</si>
  <si>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</si>
  <si>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</si>
  <si>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</si>
  <si>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</si>
  <si>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</si>
  <si>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</si>
  <si>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</si>
  <si>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</si>
  <si>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</si>
  <si>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</si>
  <si>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</si>
  <si>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</si>
  <si>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</si>
  <si>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</si>
  <si>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</si>
  <si>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</si>
  <si>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</si>
  <si>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</si>
  <si>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</si>
  <si>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</si>
  <si>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</si>
  <si>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</si>
  <si>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</si>
  <si>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</si>
  <si>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</si>
  <si>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</si>
  <si>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</si>
  <si>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</si>
  <si>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</si>
  <si>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</si>
  <si>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</si>
  <si>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</si>
  <si>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</si>
  <si>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</si>
  <si>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</si>
  <si>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</si>
  <si>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</si>
  <si>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</si>
  <si>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</si>
  <si>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</si>
  <si>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</si>
  <si>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</si>
  <si>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</si>
  <si>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</si>
  <si>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</si>
  <si>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</si>
  <si>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</si>
  <si>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</si>
  <si>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</si>
  <si>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</si>
  <si>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</si>
  <si>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</si>
  <si>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</si>
  <si>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</si>
  <si>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</si>
  <si>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</si>
  <si>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</si>
  <si>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</si>
  <si>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</si>
  <si>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</si>
  <si>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</si>
  <si>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</si>
  <si>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</si>
  <si>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</si>
  <si>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</si>
  <si>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</si>
  <si>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</si>
  <si>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</si>
  <si>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</si>
  <si>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</si>
  <si>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</si>
  <si>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</si>
  <si>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</si>
  <si>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</si>
  <si>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</si>
  <si>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</si>
  <si>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</si>
  <si>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</si>
  <si>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</si>
  <si>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</si>
  <si>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</si>
  <si>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</si>
  <si>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</si>
  <si>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</si>
  <si>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</si>
  <si>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</si>
  <si>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</si>
  <si>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</si>
  <si>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</si>
  <si>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</si>
  <si>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</si>
  <si>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</si>
  <si>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</si>
  <si>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</si>
  <si>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</si>
  <si>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</si>
  <si>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</si>
  <si>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</si>
  <si>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</si>
  <si>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</si>
  <si>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</si>
  <si>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</si>
  <si>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</si>
  <si>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</si>
  <si>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</si>
  <si>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</si>
  <si>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</si>
  <si>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</si>
  <si>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</si>
  <si>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</si>
  <si>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</si>
  <si>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</si>
  <si>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</si>
  <si>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</si>
  <si>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</si>
  <si>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</si>
  <si>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</si>
  <si>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</si>
  <si>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</si>
  <si>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</si>
  <si>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</si>
  <si>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</si>
  <si>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</si>
  <si>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</si>
  <si>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</si>
  <si>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</si>
  <si>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</si>
  <si>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</si>
  <si>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</si>
  <si>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</si>
  <si>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</si>
  <si>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</si>
  <si>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</si>
  <si>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</si>
  <si>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</si>
  <si>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</si>
  <si>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</si>
  <si>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</si>
  <si>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</si>
  <si>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</si>
  <si>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</si>
  <si>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</si>
  <si>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</si>
  <si>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</si>
  <si>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</si>
  <si>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</si>
  <si>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</si>
  <si>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</si>
  <si>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</si>
  <si>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</si>
  <si>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</si>
  <si>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</si>
  <si>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</si>
  <si>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</si>
  <si>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</si>
  <si>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</si>
  <si>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</si>
  <si>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</si>
  <si>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</si>
  <si>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</si>
  <si>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</si>
  <si>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</si>
  <si>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</si>
  <si>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</si>
  <si>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</si>
  <si>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</si>
  <si>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</si>
  <si>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</si>
  <si>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</si>
  <si>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</si>
  <si>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</si>
  <si>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</si>
  <si>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</si>
  <si>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</si>
  <si>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</si>
  <si>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</si>
  <si>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</si>
  <si>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</si>
  <si>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</si>
  <si>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</si>
  <si>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</si>
  <si>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</si>
  <si>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</si>
  <si>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</si>
  <si>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</si>
  <si>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</si>
  <si>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</si>
  <si>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</si>
  <si>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</si>
  <si>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</si>
  <si>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</si>
  <si>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</si>
  <si>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</si>
  <si>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</si>
  <si>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</si>
  <si>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</si>
  <si>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</si>
  <si>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</si>
  <si>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</si>
  <si>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</si>
  <si>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</si>
  <si>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</si>
  <si>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</si>
  <si>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</si>
  <si>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</si>
  <si>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</si>
  <si>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</si>
  <si>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</si>
  <si>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</si>
  <si>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</si>
  <si>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</si>
  <si>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</si>
  <si>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</si>
  <si>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</si>
  <si>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</si>
  <si>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</si>
  <si>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</si>
  <si>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</si>
  <si>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</si>
  <si>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</si>
  <si>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</si>
  <si>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</si>
  <si>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</si>
  <si>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</si>
  <si>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</si>
  <si>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</si>
  <si>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</si>
  <si>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</si>
  <si>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</si>
  <si>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</si>
  <si>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</si>
  <si>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</si>
  <si>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</si>
  <si>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</si>
  <si>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</si>
  <si>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</si>
  <si>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</si>
  <si>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</si>
  <si>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</si>
  <si>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</si>
  <si>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</si>
  <si>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</si>
  <si>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</si>
  <si>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</si>
  <si>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</si>
  <si>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</si>
  <si>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</si>
  <si>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</si>
  <si>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</si>
  <si>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</si>
  <si>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</si>
  <si>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</si>
  <si>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</si>
  <si>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</si>
  <si>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</si>
  <si>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</si>
  <si>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</si>
  <si>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</si>
  <si>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</si>
  <si>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</si>
  <si>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</si>
  <si>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</si>
  <si>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</si>
  <si>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</si>
  <si>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</si>
  <si>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</si>
  <si>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</si>
  <si>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</si>
  <si>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</si>
  <si>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</si>
  <si>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</si>
  <si>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</si>
  <si>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</si>
  <si>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</si>
  <si>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</si>
  <si>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</si>
  <si>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</si>
  <si>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</si>
  <si>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</si>
  <si>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</si>
  <si>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</si>
  <si>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</si>
  <si>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</si>
  <si>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</si>
  <si>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</si>
  <si>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</si>
  <si>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</si>
  <si>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</si>
  <si>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</si>
  <si>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</si>
  <si>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</si>
  <si>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</si>
  <si>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</si>
  <si>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</si>
  <si>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</si>
  <si>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</si>
  <si>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</si>
  <si>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</si>
  <si>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</si>
  <si>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</si>
  <si>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</si>
  <si>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</si>
  <si>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</si>
  <si>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</si>
  <si>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</si>
  <si>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</si>
  <si>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</si>
  <si>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</si>
  <si>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</si>
  <si>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</si>
  <si>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</si>
  <si>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</si>
  <si>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</si>
  <si>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</si>
  <si>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</si>
  <si>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</si>
  <si>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</si>
  <si>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</si>
  <si>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</si>
  <si>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</si>
  <si>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</si>
  <si>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</si>
  <si>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</si>
  <si>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</si>
  <si>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</si>
  <si>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</si>
  <si>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</si>
  <si>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</si>
  <si>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</si>
  <si>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</si>
  <si>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</si>
  <si>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</si>
  <si>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</si>
  <si>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</si>
  <si>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</si>
  <si>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</si>
  <si>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</si>
  <si>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</si>
  <si>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</si>
  <si>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</si>
  <si>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</si>
  <si>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</si>
  <si>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</si>
  <si>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</si>
  <si>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</si>
  <si>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</si>
  <si>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</si>
  <si>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</si>
  <si>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</si>
  <si>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</si>
  <si>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</si>
  <si>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</si>
  <si>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</si>
  <si>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</si>
  <si>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</si>
  <si>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</si>
  <si>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</si>
  <si>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</si>
  <si>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</si>
  <si>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</si>
  <si>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</si>
  <si>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</si>
  <si>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</si>
  <si>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</si>
  <si>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</si>
  <si>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</si>
  <si>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</si>
  <si>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</si>
  <si>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</si>
  <si>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</si>
  <si>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</si>
  <si>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</si>
  <si>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</si>
  <si>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</si>
  <si>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</si>
  <si>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</si>
  <si>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</si>
  <si>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</si>
  <si>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</si>
  <si>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</si>
  <si>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</si>
  <si>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</si>
  <si>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</si>
  <si>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</si>
  <si>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</si>
  <si>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</si>
  <si>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</si>
  <si>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</si>
  <si>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</si>
  <si>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</si>
  <si>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</si>
  <si>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</si>
  <si>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</si>
  <si>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</si>
  <si>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</si>
  <si>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</si>
  <si>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</si>
  <si>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</si>
  <si>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</si>
  <si>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</si>
  <si>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</si>
  <si>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</si>
  <si>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</si>
  <si>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</si>
  <si>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</si>
  <si>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</si>
  <si>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</si>
  <si>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</si>
  <si>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</si>
  <si>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</si>
  <si>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</si>
  <si>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</si>
  <si>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</si>
  <si>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</si>
  <si>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</si>
  <si>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</si>
  <si>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</si>
  <si>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</si>
  <si>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</si>
  <si>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</si>
  <si>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</si>
  <si>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</si>
  <si>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</si>
  <si>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</si>
  <si>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</si>
  <si>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</si>
  <si>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</si>
  <si>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</si>
  <si>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</si>
  <si>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</si>
  <si>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</si>
  <si>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</si>
  <si>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</si>
  <si>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</si>
  <si>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</si>
  <si>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</si>
  <si>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</si>
  <si>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</si>
  <si>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</si>
  <si>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</si>
  <si>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</si>
  <si>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</si>
  <si>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</si>
  <si>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</si>
  <si>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</si>
  <si>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</si>
  <si>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</si>
  <si>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</si>
  <si>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</si>
  <si>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</si>
  <si>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</si>
  <si>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</si>
  <si>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</si>
  <si>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</si>
  <si>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</si>
  <si>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</si>
  <si>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</si>
  <si>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</si>
  <si>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</si>
  <si>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</si>
  <si>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</si>
  <si>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</si>
  <si>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</si>
  <si>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</si>
  <si>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</si>
  <si>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</si>
  <si>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</si>
  <si>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</si>
  <si>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</si>
  <si>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</si>
  <si>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</si>
  <si>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</si>
  <si>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</si>
  <si>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</si>
  <si>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</si>
  <si>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</si>
  <si>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</si>
  <si>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</si>
  <si>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</si>
  <si>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</si>
  <si>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</si>
  <si>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</si>
  <si>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</si>
  <si>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</si>
  <si>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</si>
  <si>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</si>
  <si>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</si>
  <si>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</si>
  <si>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</si>
  <si>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</si>
  <si>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</si>
  <si>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</si>
  <si>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</si>
  <si>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</si>
  <si>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</si>
  <si>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</si>
  <si>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</si>
  <si>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</si>
  <si>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</si>
  <si>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</si>
  <si>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</si>
  <si>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</si>
  <si>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</si>
  <si>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</si>
  <si>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</si>
  <si>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</si>
  <si>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</si>
  <si>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</si>
  <si>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</si>
  <si>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</si>
  <si>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</si>
  <si>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</si>
  <si>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</si>
  <si>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</si>
  <si>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</si>
  <si>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</si>
  <si>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</si>
  <si>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</si>
  <si>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</si>
  <si>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</si>
  <si>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</si>
  <si>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</si>
  <si>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</si>
  <si>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</si>
  <si>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</si>
  <si>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</si>
  <si>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</si>
  <si>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</si>
  <si>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</si>
  <si>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</si>
  <si>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</si>
  <si>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</si>
  <si>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</si>
  <si>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</si>
  <si>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</si>
  <si>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</si>
  <si>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</si>
  <si>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</si>
  <si>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</si>
  <si>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</si>
  <si>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</si>
  <si>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</si>
  <si>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</si>
  <si>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</si>
  <si>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</si>
  <si>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</si>
  <si>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</si>
  <si>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</si>
  <si>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</si>
  <si>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</si>
  <si>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</si>
  <si>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</si>
  <si>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</si>
  <si>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</si>
  <si>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</si>
  <si>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</si>
  <si>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</si>
  <si>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</si>
  <si>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</si>
  <si>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</si>
  <si>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</si>
  <si>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</si>
  <si>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</si>
  <si>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</si>
  <si>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</si>
  <si>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</si>
  <si>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</si>
  <si>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</si>
  <si>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</si>
  <si>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</si>
  <si>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</si>
  <si>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</si>
  <si>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</si>
  <si>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</si>
  <si>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</si>
  <si>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</si>
  <si>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</si>
  <si>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</si>
  <si>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</si>
  <si>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</si>
  <si>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</si>
  <si>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</si>
  <si>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</si>
  <si>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</si>
  <si>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</si>
  <si>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</si>
  <si>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</si>
  <si>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</si>
  <si>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</si>
  <si>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</si>
  <si>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</si>
  <si>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</si>
  <si>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</si>
  <si>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</si>
  <si>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</si>
  <si>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</si>
  <si>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</si>
  <si>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</si>
  <si>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</si>
  <si>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</si>
  <si>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</si>
  <si>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</si>
  <si>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</si>
  <si>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</si>
  <si>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</si>
  <si>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</si>
  <si>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</si>
  <si>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</si>
  <si>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</si>
  <si>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</si>
  <si>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</si>
  <si>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</si>
  <si>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</si>
  <si>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</si>
  <si>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</si>
  <si>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</si>
  <si>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</si>
  <si>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</si>
  <si>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</si>
  <si>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</si>
  <si>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</si>
  <si>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</si>
  <si>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</si>
  <si>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</si>
  <si>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</si>
  <si>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</si>
  <si>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</si>
  <si>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</si>
  <si>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</si>
  <si>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</si>
  <si>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</si>
  <si>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</si>
  <si>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</si>
  <si>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</si>
  <si>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</si>
  <si>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</si>
  <si>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</si>
  <si>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</si>
  <si>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</si>
  <si>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</si>
  <si>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</si>
  <si>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</si>
  <si>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</si>
  <si>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</si>
  <si>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</si>
  <si>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</si>
  <si>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</si>
  <si>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</si>
  <si>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</si>
  <si>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</si>
  <si>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</si>
  <si>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</si>
  <si>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</si>
  <si>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</si>
  <si>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</si>
  <si>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</si>
  <si>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</si>
  <si>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</si>
  <si>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</si>
  <si>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</si>
  <si>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</si>
  <si>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</si>
  <si>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</si>
  <si>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</si>
  <si>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</si>
  <si>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</si>
  <si>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</si>
  <si>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</si>
  <si>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</si>
  <si>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</si>
  <si>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</si>
  <si>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</si>
  <si>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</si>
  <si>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</si>
  <si>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</si>
  <si>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</si>
  <si>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</si>
  <si>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</si>
  <si>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</si>
  <si>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</si>
  <si>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</si>
  <si>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</si>
  <si>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</si>
  <si>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</si>
  <si>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</si>
  <si>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</si>
  <si>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</si>
  <si>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</si>
  <si>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</si>
  <si>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</si>
  <si>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</si>
  <si>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</si>
  <si>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</si>
  <si>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</si>
  <si>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</si>
  <si>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</si>
  <si>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</si>
  <si>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</si>
  <si>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</si>
  <si>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</si>
  <si>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</si>
  <si>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</si>
  <si>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</si>
  <si>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</si>
  <si>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</si>
  <si>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</si>
  <si>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</si>
  <si>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</si>
  <si>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</si>
  <si>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</si>
  <si>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</si>
  <si>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</si>
  <si>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</si>
  <si>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</si>
  <si>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</si>
  <si>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</si>
  <si>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</si>
  <si>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</si>
  <si>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</si>
  <si>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</si>
  <si>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</si>
  <si>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</si>
  <si>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</si>
  <si>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</si>
  <si>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</si>
  <si>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</si>
  <si>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</si>
  <si>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</si>
  <si>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</si>
  <si>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</si>
  <si>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</si>
  <si>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</si>
  <si>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</si>
  <si>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</si>
  <si>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</si>
  <si>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</si>
  <si>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</si>
  <si>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</si>
  <si>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</si>
  <si>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</si>
  <si>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</si>
  <si>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</si>
  <si>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</si>
  <si>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</si>
  <si>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</si>
  <si>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</si>
  <si>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</si>
  <si>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</si>
  <si>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</si>
  <si>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</si>
  <si>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</si>
  <si>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</si>
  <si>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</si>
  <si>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</si>
  <si>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</si>
  <si>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</si>
  <si>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</si>
  <si>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</si>
  <si>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</si>
  <si>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</si>
  <si>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</si>
  <si>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</si>
  <si>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</si>
  <si>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</si>
  <si>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</si>
  <si>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</si>
  <si>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</si>
  <si>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</si>
  <si>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</si>
  <si>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</si>
  <si>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</si>
  <si>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</si>
  <si>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</si>
  <si>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</si>
  <si>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</si>
  <si>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</si>
  <si>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</si>
  <si>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</si>
  <si>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</si>
  <si>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</si>
  <si>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</si>
  <si>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</si>
  <si>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</si>
  <si>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</si>
  <si>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</si>
  <si>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</si>
  <si>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</si>
  <si>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</si>
  <si>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</si>
  <si>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</si>
  <si>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</si>
  <si>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</si>
  <si>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</si>
  <si>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</si>
  <si>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</si>
  <si>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</si>
  <si>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</si>
  <si>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</si>
  <si>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</si>
  <si>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</si>
  <si>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</si>
  <si>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</si>
  <si>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</si>
  <si>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</si>
  <si>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</si>
  <si>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</si>
  <si>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</si>
  <si>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</si>
  <si>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</si>
  <si>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</si>
  <si>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</si>
  <si>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</si>
  <si>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</si>
  <si>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</si>
  <si>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</si>
  <si>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</si>
  <si>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</si>
  <si>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</si>
  <si>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</si>
  <si>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</si>
  <si>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</si>
  <si>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</si>
  <si>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</si>
  <si>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</si>
  <si>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</si>
  <si>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</si>
  <si>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</si>
  <si>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</si>
  <si>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</si>
  <si>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</si>
  <si>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</si>
  <si>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</si>
  <si>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</si>
  <si>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</si>
  <si>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</si>
  <si>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</si>
  <si>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</si>
  <si>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</si>
  <si>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</si>
  <si>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</si>
  <si>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</si>
  <si>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</si>
  <si>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</si>
  <si>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</si>
  <si>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</si>
  <si>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</si>
  <si>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</si>
  <si>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</si>
  <si>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</si>
  <si>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</si>
  <si>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</si>
  <si>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</si>
  <si>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</si>
  <si>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</si>
  <si>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</si>
  <si>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</si>
  <si>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</si>
  <si>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</si>
  <si>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</si>
  <si>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</si>
  <si>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</si>
  <si>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</si>
  <si>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</si>
  <si>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</si>
  <si>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</si>
  <si>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</si>
  <si>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</si>
  <si>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</si>
  <si>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</si>
  <si>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</si>
  <si>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</si>
  <si>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</si>
  <si>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</si>
  <si>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</si>
  <si>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</si>
  <si>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</si>
  <si>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</si>
  <si>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</si>
  <si>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</si>
  <si>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</si>
  <si>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</si>
  <si>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</si>
  <si>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</si>
  <si>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</si>
  <si>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</si>
  <si>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</si>
  <si>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</si>
  <si>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</si>
  <si>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</si>
  <si>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</si>
  <si>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</si>
  <si>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</si>
  <si>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</si>
  <si>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</si>
  <si>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</si>
  <si>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</si>
  <si>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</si>
  <si>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</si>
  <si>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</si>
  <si>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</si>
  <si>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</si>
  <si>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</si>
  <si>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</si>
  <si>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</si>
  <si>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</si>
  <si>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</si>
  <si>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</si>
  <si>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</si>
  <si>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</si>
  <si>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</si>
  <si>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</si>
  <si>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</si>
  <si>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</si>
  <si>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</si>
  <si>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</si>
  <si>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</si>
  <si>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</si>
  <si>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</si>
  <si>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</si>
  <si>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</si>
  <si>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</si>
  <si>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</si>
  <si>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</si>
  <si>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</si>
  <si>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</si>
  <si>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</si>
  <si>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</si>
  <si>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</si>
  <si>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</si>
  <si>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</si>
  <si>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</si>
  <si>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</si>
  <si>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</si>
  <si>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</si>
  <si>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</si>
  <si>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</si>
  <si>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</si>
  <si>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</si>
  <si>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</si>
  <si>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</si>
  <si>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</si>
  <si>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</si>
  <si>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</si>
  <si>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</si>
  <si>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</si>
  <si>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</si>
  <si>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</si>
  <si>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</si>
  <si>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</si>
  <si>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</si>
  <si>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</si>
  <si>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</si>
  <si>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</si>
  <si>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</si>
  <si>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</si>
  <si>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</si>
  <si>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</si>
  <si>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</si>
  <si>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</si>
  <si>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</si>
  <si>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</si>
  <si>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</si>
  <si>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</si>
  <si>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</si>
  <si>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</si>
  <si>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</si>
  <si>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</si>
  <si>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</si>
  <si>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</si>
  <si>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</si>
  <si>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</si>
  <si>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</si>
  <si>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</si>
  <si>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</si>
  <si>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</si>
  <si>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</si>
  <si>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</si>
  <si>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</si>
  <si>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</si>
  <si>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</si>
  <si>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</si>
  <si>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</si>
  <si>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</si>
  <si>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</si>
  <si>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</si>
  <si>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</si>
  <si>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</si>
  <si>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</si>
  <si>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</si>
  <si>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</si>
  <si>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</si>
  <si>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</si>
  <si>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</si>
  <si>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</si>
  <si>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</si>
  <si>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</si>
  <si>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</si>
  <si>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</si>
  <si>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</si>
  <si>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</si>
  <si>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</si>
  <si>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</si>
  <si>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</si>
  <si>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</si>
  <si>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</si>
  <si>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</si>
  <si>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</si>
  <si>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</si>
  <si>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</si>
  <si>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</si>
  <si>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</si>
  <si>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</si>
  <si>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</si>
  <si>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</si>
  <si>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</si>
  <si>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</si>
  <si>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</si>
  <si>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</si>
  <si>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</si>
  <si>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</si>
  <si>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</si>
  <si>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</si>
  <si>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</si>
  <si>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</si>
  <si>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</si>
  <si>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</si>
  <si>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</si>
  <si>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</si>
  <si>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</si>
  <si>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</si>
  <si>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</si>
  <si>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</si>
  <si>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</si>
  <si>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</si>
  <si>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</si>
  <si>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</si>
  <si>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</si>
  <si>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</si>
  <si>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</si>
  <si>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</si>
  <si>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</si>
  <si>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</si>
  <si>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</si>
  <si>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</si>
  <si>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</si>
  <si>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</si>
  <si>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</si>
  <si>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</si>
  <si>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</si>
  <si>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</si>
  <si>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</si>
  <si>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</si>
  <si>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</si>
  <si>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</si>
  <si>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</si>
  <si>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</si>
  <si>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</si>
  <si>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</si>
  <si>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</si>
  <si>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</si>
  <si>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</si>
  <si>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</si>
  <si>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</si>
  <si>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</si>
  <si>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</si>
  <si>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</si>
  <si>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</si>
  <si>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</si>
  <si>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</si>
  <si>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</si>
  <si>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</si>
  <si>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</si>
  <si>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</si>
  <si>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</si>
  <si>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</si>
  <si>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</si>
  <si>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</si>
  <si>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</si>
  <si>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</si>
  <si>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</si>
  <si>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</si>
  <si>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</si>
  <si>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</si>
  <si>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</si>
  <si>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</si>
  <si>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</si>
  <si>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</si>
  <si>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</si>
  <si>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</si>
  <si>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</si>
  <si>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</si>
  <si>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</si>
  <si>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</si>
  <si>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</si>
  <si>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</si>
  <si>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</si>
  <si>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</si>
  <si>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</si>
  <si>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</si>
  <si>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</si>
  <si>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</si>
  <si>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</si>
  <si>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</si>
  <si>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</si>
  <si>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</si>
  <si>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</si>
  <si>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</si>
  <si>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</si>
  <si>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</si>
  <si>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</si>
  <si>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</si>
  <si>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</si>
  <si>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</si>
  <si>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</si>
  <si>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</si>
  <si>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</si>
  <si>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</si>
  <si>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</si>
  <si>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</si>
  <si>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</si>
  <si>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</si>
  <si>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</si>
  <si>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</si>
  <si>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</si>
  <si>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</si>
  <si>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</si>
  <si>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</si>
  <si>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</si>
  <si>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</si>
  <si>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</si>
  <si>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</si>
  <si>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</si>
  <si>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</si>
  <si>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</si>
  <si>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</si>
  <si>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</si>
  <si>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</si>
  <si>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</si>
  <si>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</si>
  <si>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</si>
  <si>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</si>
  <si>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</si>
  <si>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</si>
  <si>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</si>
  <si>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</si>
  <si>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</si>
  <si>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</si>
  <si>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</si>
  <si>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</si>
  <si>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</si>
  <si>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</si>
  <si>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</si>
  <si>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</si>
  <si>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</si>
  <si>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</si>
  <si>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</si>
  <si>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</si>
  <si>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</si>
  <si>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</si>
  <si>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</si>
  <si>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</si>
  <si>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</si>
  <si>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</si>
  <si>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</si>
  <si>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</si>
  <si>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</si>
  <si>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</si>
  <si>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</si>
  <si>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</si>
  <si>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</si>
  <si>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</si>
  <si>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</si>
  <si>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</si>
  <si>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</si>
  <si>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</si>
  <si>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</si>
  <si>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</si>
  <si>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</si>
  <si>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</si>
  <si>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</si>
  <si>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</si>
  <si>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</si>
  <si>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</si>
  <si>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</si>
  <si>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</si>
  <si>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</si>
  <si>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</si>
  <si>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</si>
  <si>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</si>
  <si>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</si>
  <si>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</si>
  <si>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</si>
  <si>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</si>
  <si>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</si>
  <si>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</si>
  <si>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</si>
  <si>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</si>
  <si>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</si>
  <si>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</si>
  <si>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</si>
  <si>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</si>
  <si>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</si>
  <si>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</si>
  <si>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</si>
  <si>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</si>
  <si>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</si>
  <si>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</si>
  <si>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</si>
  <si>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</si>
  <si>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</si>
  <si>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</si>
  <si>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</si>
  <si>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</si>
  <si>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</si>
  <si>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</si>
  <si>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</si>
  <si>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</si>
  <si>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</si>
  <si>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</si>
  <si>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</si>
  <si>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</si>
  <si>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</si>
  <si>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</si>
  <si>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</si>
  <si>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</si>
  <si>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</si>
  <si>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</si>
  <si>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</si>
  <si>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</si>
  <si>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</si>
  <si>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</si>
  <si>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</si>
  <si>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</si>
  <si>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</si>
  <si>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</si>
  <si>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</si>
  <si>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</si>
  <si>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</si>
  <si>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</si>
  <si>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</si>
  <si>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</si>
  <si>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</si>
  <si>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</si>
  <si>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</si>
  <si>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</si>
  <si>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</si>
  <si>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</si>
  <si>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</si>
  <si>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</si>
  <si>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</si>
  <si>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</si>
  <si>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</si>
  <si>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</si>
  <si>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</si>
  <si>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</si>
  <si>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</si>
  <si>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</si>
  <si>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</si>
  <si>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</si>
  <si>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</si>
  <si>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</si>
  <si>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</si>
  <si>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</si>
  <si>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</si>
  <si>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</si>
  <si>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</si>
  <si>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</si>
  <si>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</si>
  <si>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</si>
  <si>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</si>
  <si>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</si>
  <si>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</si>
  <si>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</si>
  <si>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</si>
  <si>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</si>
  <si>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</si>
  <si>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</si>
  <si>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</si>
  <si>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</si>
  <si>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</si>
  <si>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</si>
  <si>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</si>
  <si>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</si>
  <si>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</si>
  <si>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</si>
  <si>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</si>
  <si>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</si>
  <si>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</si>
  <si>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</si>
  <si>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</si>
  <si>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</si>
  <si>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</si>
  <si>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</si>
  <si>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</si>
  <si>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</si>
  <si>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</si>
  <si>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</si>
  <si>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</si>
  <si>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</si>
  <si>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</si>
  <si>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</si>
  <si>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</si>
  <si>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</si>
  <si>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</si>
  <si>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</si>
  <si>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</si>
  <si>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</si>
  <si>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</si>
  <si>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</si>
  <si>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</si>
  <si>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</si>
  <si>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</si>
  <si>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</si>
  <si>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</si>
  <si>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</si>
  <si>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</si>
  <si>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</si>
  <si>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</si>
  <si>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</si>
  <si>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</si>
  <si>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</si>
  <si>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</si>
  <si>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</si>
  <si>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</si>
  <si>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</si>
  <si>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</si>
  <si>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</si>
  <si>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</si>
  <si>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</si>
  <si>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</si>
  <si>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</si>
  <si>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</si>
  <si>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</si>
  <si>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</si>
  <si>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</si>
  <si>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</si>
  <si>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</si>
  <si>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</si>
  <si>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</si>
  <si>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</si>
  <si>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</si>
  <si>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</si>
  <si>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</si>
  <si>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</si>
  <si>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</si>
  <si>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</si>
  <si>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</si>
  <si>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</si>
  <si>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</si>
  <si>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</si>
  <si>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</si>
  <si>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</si>
  <si>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</si>
  <si>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</si>
  <si>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</si>
  <si>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</si>
  <si>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</si>
  <si>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</si>
  <si>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</si>
  <si>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</si>
  <si>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</si>
  <si>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</si>
  <si>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</si>
  <si>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</si>
  <si>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</si>
  <si>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</si>
  <si>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</si>
  <si>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</si>
  <si>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</si>
  <si>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</si>
  <si>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</si>
  <si>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</si>
  <si>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</si>
  <si>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</si>
  <si>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</si>
  <si>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</si>
  <si>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</si>
  <si>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</si>
  <si>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</si>
  <si>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</si>
  <si>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</si>
  <si>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</si>
  <si>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</si>
  <si>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</si>
  <si>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</si>
  <si>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</si>
  <si>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</si>
  <si>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</si>
  <si>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</si>
  <si>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</si>
  <si>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</si>
  <si>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</si>
  <si>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</si>
  <si>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</si>
  <si>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</si>
  <si>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</si>
  <si>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</si>
  <si>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</si>
  <si>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</si>
  <si>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</si>
  <si>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</si>
  <si>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</si>
  <si>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</si>
  <si>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</si>
  <si>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</si>
  <si>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</si>
  <si>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</si>
  <si>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</si>
  <si>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</si>
  <si>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</si>
  <si>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</si>
  <si>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</si>
  <si>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</si>
  <si>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</si>
  <si>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</si>
  <si>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</si>
  <si>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</si>
  <si>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</si>
  <si>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</si>
  <si>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</si>
  <si>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</si>
  <si>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</si>
  <si>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</si>
  <si>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</si>
  <si>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</si>
  <si>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</si>
  <si>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</si>
  <si>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</si>
  <si>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</si>
  <si>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</si>
  <si>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</si>
  <si>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</si>
  <si>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</si>
  <si>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</si>
  <si>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</si>
  <si>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</si>
  <si>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</si>
  <si>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</si>
  <si>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</si>
  <si>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</si>
  <si>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</si>
  <si>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</si>
  <si>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</si>
  <si>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</si>
  <si>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</si>
  <si>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</si>
  <si>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</si>
  <si>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</si>
  <si>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</si>
  <si>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</si>
  <si>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</si>
  <si>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</si>
  <si>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</si>
  <si>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</si>
  <si>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</si>
  <si>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</si>
  <si>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</si>
  <si>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</si>
  <si>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</si>
  <si>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</si>
  <si>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</si>
  <si>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</si>
  <si>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</si>
  <si>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</si>
  <si>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</si>
  <si>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</si>
  <si>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</si>
  <si>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</si>
  <si>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</si>
  <si>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</si>
  <si>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</si>
  <si>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</si>
  <si>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</si>
  <si>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</si>
  <si>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</si>
  <si>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</si>
  <si>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</si>
  <si>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</si>
  <si>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</si>
  <si>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</si>
  <si>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</si>
  <si>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</si>
  <si>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</si>
  <si>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</si>
  <si>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</si>
  <si>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</si>
  <si>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</si>
  <si>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</si>
  <si>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</si>
  <si>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</si>
  <si>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</si>
  <si>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</si>
  <si>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</si>
  <si>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</si>
  <si>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</si>
  <si>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</si>
  <si>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</si>
  <si>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</si>
  <si>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</si>
  <si>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</si>
  <si>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</si>
  <si>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</si>
  <si>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</si>
  <si>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</si>
  <si>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</si>
  <si>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</si>
  <si>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</si>
  <si>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</si>
  <si>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</si>
  <si>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</si>
  <si>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</si>
  <si>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</si>
  <si>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</si>
  <si>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</si>
  <si>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</si>
  <si>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</si>
  <si>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</si>
  <si>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</si>
  <si>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</si>
  <si>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</si>
  <si>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</si>
  <si>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</si>
  <si>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</si>
  <si>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</si>
  <si>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</si>
  <si>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</si>
  <si>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</si>
  <si>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</si>
  <si>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</si>
  <si>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</si>
  <si>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</si>
  <si>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</si>
  <si>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</si>
  <si>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</si>
  <si>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</si>
  <si>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</si>
  <si>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</si>
  <si>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</si>
  <si>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</si>
  <si>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</si>
  <si>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</si>
  <si>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</si>
  <si>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</si>
  <si>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</si>
  <si>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</si>
  <si>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</si>
  <si>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</si>
  <si>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</si>
  <si>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</si>
  <si>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</si>
  <si>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</si>
  <si>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</si>
  <si>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</si>
  <si>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</si>
  <si>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</si>
  <si>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</si>
  <si>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</si>
  <si>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</si>
  <si>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</si>
  <si>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</si>
  <si>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</si>
  <si>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</si>
  <si>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</si>
  <si>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</si>
  <si>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</si>
  <si>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</si>
  <si>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</si>
  <si>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</si>
  <si>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</si>
  <si>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</si>
  <si>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</si>
  <si>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</si>
  <si>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</si>
  <si>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</si>
  <si>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</si>
  <si>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</si>
  <si>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</si>
  <si>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</si>
  <si>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</si>
  <si>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</si>
  <si>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</si>
  <si>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</si>
  <si>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</si>
  <si>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</si>
  <si>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</si>
  <si>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</si>
  <si>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</si>
  <si>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</si>
  <si>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</si>
  <si>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</si>
  <si>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</si>
  <si>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</si>
  <si>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</si>
  <si>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</si>
  <si>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</si>
  <si>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</si>
  <si>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</si>
  <si>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</si>
  <si>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</si>
  <si>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</si>
  <si>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</si>
  <si>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</si>
  <si>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</si>
  <si>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</si>
  <si>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</si>
  <si>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</si>
  <si>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</si>
  <si>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</si>
  <si>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</si>
  <si>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</si>
  <si>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</si>
  <si>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</si>
  <si>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</si>
  <si>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</si>
  <si>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</si>
  <si>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</si>
  <si>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</si>
  <si>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</si>
  <si>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</si>
  <si>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</si>
  <si>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</si>
  <si>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</si>
  <si>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</si>
  <si>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</si>
  <si>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</si>
  <si>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</si>
  <si>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</si>
  <si>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</si>
  <si>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</si>
  <si>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</si>
  <si>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</si>
  <si>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</si>
  <si>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</si>
  <si>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</si>
  <si>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</si>
  <si>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</si>
  <si>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</si>
  <si>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</si>
  <si>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</si>
  <si>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</si>
  <si>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</si>
  <si>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</si>
  <si>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</si>
  <si>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</si>
  <si>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</si>
  <si>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</si>
  <si>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</si>
  <si>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</si>
  <si>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</si>
  <si>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</si>
  <si>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</si>
  <si>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</si>
  <si>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</si>
  <si>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</si>
  <si>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</si>
  <si>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</si>
  <si>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</si>
  <si>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</si>
  <si>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</si>
  <si>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</si>
  <si>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</si>
  <si>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</si>
  <si>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</si>
  <si>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</si>
  <si>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</si>
  <si>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</si>
  <si>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</si>
  <si>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</si>
  <si>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</si>
  <si>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</si>
  <si>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</si>
  <si>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</si>
  <si>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</si>
  <si>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</si>
  <si>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</si>
  <si>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</si>
  <si>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</si>
  <si>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</si>
  <si>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</si>
  <si>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</si>
  <si>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</si>
  <si>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</si>
  <si>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</si>
  <si>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</si>
  <si>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</si>
  <si>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</si>
  <si>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</si>
  <si>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</si>
  <si>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</si>
  <si>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</si>
  <si>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</si>
  <si>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</si>
  <si>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</si>
  <si>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</si>
  <si>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</si>
  <si>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</si>
  <si>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</si>
  <si>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</si>
  <si>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</si>
  <si>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</si>
  <si>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</si>
  <si>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</si>
  <si>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</si>
  <si>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</si>
  <si>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</si>
  <si>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</si>
  <si>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</si>
  <si>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</si>
  <si>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</si>
  <si>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</si>
  <si>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</si>
  <si>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</si>
  <si>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</si>
  <si>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</si>
  <si>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</si>
  <si>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</si>
  <si>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</si>
  <si>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</si>
  <si>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</si>
  <si>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</si>
  <si>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</si>
  <si>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</si>
  <si>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</si>
  <si>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</si>
  <si>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</si>
  <si>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</si>
  <si>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</si>
  <si>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</si>
  <si>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</si>
  <si>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</si>
  <si>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</si>
  <si>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</si>
  <si>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</si>
  <si>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</si>
  <si>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</si>
  <si>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</si>
  <si>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</si>
  <si>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</si>
  <si>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</si>
  <si>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</si>
  <si>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</si>
  <si>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</si>
  <si>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</si>
  <si>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</si>
  <si>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</si>
  <si>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</si>
  <si>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</si>
  <si>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</si>
  <si>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</si>
  <si>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</si>
  <si>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</si>
  <si>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</si>
  <si>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</si>
  <si>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</si>
  <si>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</si>
  <si>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</si>
  <si>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</si>
  <si>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</si>
  <si>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</si>
  <si>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</si>
  <si>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</si>
  <si>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</si>
  <si>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</si>
  <si>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</si>
  <si>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</si>
  <si>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</si>
  <si>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</si>
  <si>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</si>
  <si>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</si>
  <si>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</si>
  <si>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</si>
  <si>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</si>
  <si>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</si>
  <si>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</si>
  <si>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</si>
  <si>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</si>
  <si>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</si>
  <si>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</si>
  <si>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</si>
  <si>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</si>
  <si>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</si>
  <si>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</si>
  <si>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</si>
  <si>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</si>
  <si>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</si>
  <si>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</si>
  <si>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</si>
  <si>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</si>
  <si>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</si>
  <si>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</si>
  <si>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</si>
  <si>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</si>
  <si>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</si>
  <si>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</si>
  <si>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</si>
  <si>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</si>
  <si>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</si>
  <si>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</si>
  <si>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</si>
  <si>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</si>
  <si>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</si>
  <si>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</si>
  <si>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</si>
  <si>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</si>
  <si>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</si>
  <si>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</si>
  <si>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</si>
  <si>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</si>
  <si>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</si>
  <si>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</si>
  <si>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</si>
  <si>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</si>
  <si>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</si>
  <si>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</si>
  <si>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</si>
  <si>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</si>
  <si>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</si>
  <si>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</si>
  <si>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</si>
  <si>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</si>
  <si>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</si>
  <si>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</si>
  <si>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</si>
  <si>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</si>
  <si>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</si>
  <si>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</si>
  <si>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</si>
  <si>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</si>
  <si>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</si>
  <si>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</si>
  <si>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</si>
  <si>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</si>
  <si>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</si>
  <si>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</si>
  <si>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</si>
  <si>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</si>
  <si>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</si>
  <si>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</si>
  <si>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</si>
  <si>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</si>
  <si>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</si>
  <si>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</si>
  <si>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</si>
  <si>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</si>
  <si>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</si>
  <si>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</si>
  <si>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</si>
  <si>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</si>
  <si>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</si>
  <si>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</si>
  <si>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</si>
  <si>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</si>
  <si>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</si>
  <si>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</si>
  <si>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</si>
  <si>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</si>
  <si>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</si>
  <si>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</si>
  <si>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</si>
  <si>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</si>
  <si>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</si>
  <si>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</si>
  <si>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</si>
  <si>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</si>
  <si>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</si>
  <si>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</si>
  <si>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</si>
  <si>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</si>
  <si>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</si>
  <si>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</si>
  <si>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</si>
  <si>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</si>
  <si>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</si>
  <si>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</si>
  <si>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</si>
  <si>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</si>
  <si>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</si>
  <si>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</si>
  <si>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</si>
  <si>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</si>
  <si>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</si>
  <si>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</si>
  <si>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</si>
  <si>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</si>
  <si>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</si>
  <si>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</si>
  <si>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</si>
  <si>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</si>
  <si>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</si>
  <si>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</si>
  <si>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</si>
  <si>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</si>
  <si>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</si>
  <si>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</si>
  <si>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</si>
  <si>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</si>
  <si>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</si>
  <si>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</si>
  <si>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</si>
  <si>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</si>
  <si>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</si>
  <si>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</si>
  <si>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</si>
  <si>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</si>
  <si>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</si>
  <si>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</si>
  <si>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</si>
  <si>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</si>
  <si>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</si>
  <si>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</si>
  <si>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</si>
  <si>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</si>
  <si>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</si>
  <si>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</si>
  <si>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</si>
  <si>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</si>
  <si>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</si>
  <si>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</si>
  <si>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</si>
  <si>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</si>
  <si>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</si>
  <si>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</si>
  <si>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</si>
  <si>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</si>
  <si>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</si>
  <si>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</si>
  <si>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</si>
  <si>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</si>
  <si>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</si>
  <si>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</si>
  <si>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</si>
  <si>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</si>
  <si>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</si>
  <si>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</si>
  <si>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</si>
  <si>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</si>
  <si>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</si>
  <si>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</si>
  <si>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</si>
  <si>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</si>
  <si>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</si>
  <si>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</si>
  <si>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</si>
  <si>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</si>
  <si>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</si>
  <si>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</si>
  <si>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</si>
  <si>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</si>
  <si>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</si>
  <si>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</si>
  <si>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</si>
  <si>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</si>
  <si>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</si>
  <si>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</si>
  <si>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</si>
  <si>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</si>
  <si>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</si>
  <si>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</si>
  <si>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</si>
  <si>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</si>
  <si>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</si>
  <si>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</si>
  <si>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</si>
  <si>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</si>
  <si>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</si>
  <si>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</si>
  <si>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</si>
  <si>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</si>
  <si>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</si>
  <si>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</si>
  <si>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</si>
  <si>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</si>
  <si>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</si>
  <si>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</si>
  <si>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</si>
  <si>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</si>
  <si>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</si>
  <si>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</si>
  <si>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</si>
  <si>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</si>
  <si>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</si>
  <si>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</si>
  <si>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</si>
  <si>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</si>
  <si>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</si>
  <si>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</si>
  <si>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</si>
  <si>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</si>
  <si>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</si>
  <si>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</si>
  <si>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</si>
  <si>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</si>
  <si>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</si>
  <si>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</si>
  <si>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</si>
  <si>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</si>
  <si>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</si>
  <si>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</si>
  <si>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</si>
  <si>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</si>
  <si>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</si>
  <si>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</si>
  <si>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</si>
  <si>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</si>
  <si>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</si>
  <si>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</si>
  <si>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</si>
  <si>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</si>
  <si>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</si>
  <si>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</si>
  <si>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</si>
  <si>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</si>
  <si>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</si>
  <si>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</si>
  <si>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</si>
  <si>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</si>
  <si>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</si>
  <si>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</si>
  <si>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</si>
  <si>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</si>
  <si>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</si>
  <si>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</si>
  <si>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</si>
  <si>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</si>
  <si>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</si>
  <si>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</si>
  <si>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</si>
  <si>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</si>
  <si>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</si>
  <si>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</si>
  <si>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</si>
  <si>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</si>
  <si>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</si>
  <si>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</si>
  <si>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</si>
  <si>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</si>
  <si>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</si>
  <si>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</si>
  <si>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</si>
  <si>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</si>
  <si>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</si>
  <si>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</si>
  <si>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</si>
  <si>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</si>
  <si>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</si>
  <si>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</si>
  <si>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</si>
  <si>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</si>
  <si>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</si>
  <si>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</si>
  <si>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</si>
  <si>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</si>
  <si>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</si>
  <si>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</si>
  <si>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</si>
  <si>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</si>
  <si>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</si>
  <si>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</si>
  <si>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</si>
  <si>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</si>
  <si>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</si>
  <si>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</si>
  <si>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</si>
  <si>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</si>
  <si>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</si>
  <si>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</si>
  <si>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</si>
  <si>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</si>
  <si>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</si>
  <si>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</si>
  <si>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</si>
  <si>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</si>
  <si>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</si>
  <si>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</si>
  <si>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</si>
  <si>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</si>
  <si>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</si>
  <si>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</si>
  <si>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</si>
  <si>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</si>
  <si>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</si>
  <si>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</si>
  <si>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</si>
  <si>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</si>
  <si>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</si>
  <si>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</si>
  <si>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</si>
  <si>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</si>
  <si>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</si>
  <si>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</si>
  <si>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</si>
  <si>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</si>
  <si>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</si>
  <si>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</si>
  <si>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</si>
  <si>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</si>
  <si>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</si>
  <si>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</si>
  <si>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</si>
  <si>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</si>
  <si>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</si>
  <si>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</si>
  <si>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</si>
  <si>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</si>
  <si>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</si>
  <si>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</si>
  <si>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</si>
  <si>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</si>
  <si>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</si>
  <si>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</si>
  <si>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</si>
  <si>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</si>
  <si>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</si>
  <si>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</si>
  <si>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</si>
  <si>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</si>
  <si>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</si>
  <si>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</si>
  <si>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</si>
  <si>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</si>
  <si>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</si>
  <si>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</si>
  <si>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</si>
  <si>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</si>
  <si>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</si>
  <si>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</si>
  <si>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</si>
  <si>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</si>
  <si>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</si>
  <si>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</si>
  <si>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</si>
  <si>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</si>
  <si>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</si>
  <si>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</si>
  <si>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</si>
  <si>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</si>
  <si>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</si>
  <si>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</si>
  <si>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</si>
  <si>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</si>
  <si>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</si>
  <si>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</si>
  <si>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</si>
  <si>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</si>
  <si>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</si>
  <si>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</si>
  <si>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</si>
  <si>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</si>
  <si>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</si>
  <si>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</si>
  <si>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</si>
  <si>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</si>
  <si>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</si>
  <si>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</si>
  <si>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</si>
  <si>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</si>
  <si>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</si>
  <si>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</si>
  <si>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</si>
  <si>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</si>
  <si>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</si>
  <si>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</si>
  <si>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</si>
  <si>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</si>
  <si>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</si>
  <si>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</si>
  <si>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</si>
  <si>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</si>
  <si>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</si>
  <si>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</si>
  <si>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</si>
  <si>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</si>
  <si>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</si>
  <si>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</si>
  <si>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</si>
  <si>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</si>
  <si>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</si>
  <si>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</si>
  <si>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</si>
  <si>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</si>
  <si>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</si>
  <si>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</si>
  <si>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</si>
  <si>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</si>
  <si>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</si>
  <si>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</si>
  <si>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</si>
  <si>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</si>
  <si>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</si>
  <si>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</si>
  <si>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</si>
  <si>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</si>
  <si>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</si>
  <si>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</si>
  <si>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</si>
  <si>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</si>
  <si>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</si>
  <si>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</si>
  <si>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</si>
  <si>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</si>
  <si>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</si>
  <si>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</si>
  <si>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</si>
  <si>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</si>
  <si>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</si>
  <si>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</si>
  <si>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</si>
  <si>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</si>
  <si>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</si>
  <si>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</si>
  <si>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</si>
  <si>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</si>
  <si>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</si>
  <si>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</si>
  <si>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</si>
  <si>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</si>
  <si>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</si>
  <si>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</si>
  <si>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</si>
  <si>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</si>
  <si>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</si>
  <si>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</si>
  <si>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</si>
  <si>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</si>
  <si>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</si>
  <si>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</si>
  <si>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</si>
  <si>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</si>
  <si>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</si>
  <si>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</si>
  <si>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</si>
  <si>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</si>
  <si>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</si>
  <si>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</si>
  <si>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</si>
  <si>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</si>
  <si>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</si>
  <si>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</si>
  <si>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</si>
  <si>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</si>
  <si>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</si>
  <si>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</si>
  <si>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</si>
  <si>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</si>
  <si>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</si>
  <si>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</si>
  <si>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</si>
  <si>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</si>
  <si>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</si>
  <si>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</si>
  <si>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</si>
  <si>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</si>
  <si>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</si>
  <si>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</si>
  <si>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</si>
  <si>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</si>
  <si>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</si>
  <si>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</si>
  <si>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</si>
  <si>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</si>
  <si>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</si>
  <si>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</si>
  <si>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</si>
  <si>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</si>
  <si>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</si>
  <si>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</si>
  <si>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</si>
  <si>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</si>
  <si>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</si>
  <si>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</si>
  <si>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</si>
  <si>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</si>
  <si>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</si>
  <si>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</si>
  <si>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</si>
  <si>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</si>
  <si>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</si>
  <si>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</si>
  <si>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</si>
  <si>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</si>
  <si>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</si>
  <si>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</si>
  <si>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</si>
  <si>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</si>
  <si>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</si>
  <si>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</si>
  <si>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</si>
  <si>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</si>
  <si>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</si>
  <si>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</si>
  <si>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</si>
  <si>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</si>
  <si>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</si>
  <si>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</si>
  <si>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</si>
  <si>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</si>
  <si>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</si>
  <si>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</si>
  <si>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</si>
  <si>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</si>
  <si>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</si>
  <si>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</si>
  <si>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</si>
  <si>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</si>
  <si>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</si>
  <si>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</si>
  <si>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</si>
  <si>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</si>
  <si>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</si>
  <si>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</si>
  <si>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</si>
  <si>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</si>
  <si>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</si>
  <si>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</si>
  <si>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</si>
  <si>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</si>
  <si>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</si>
  <si>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</si>
  <si>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</si>
  <si>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</si>
  <si>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</si>
  <si>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</si>
  <si>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</si>
  <si>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</si>
  <si>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</si>
  <si>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</si>
  <si>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</si>
  <si>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</si>
  <si>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</si>
  <si>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</si>
  <si>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</si>
  <si>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</si>
  <si>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</si>
  <si>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</si>
  <si>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</si>
  <si>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</si>
  <si>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</si>
  <si>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</si>
  <si>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</si>
  <si>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</si>
  <si>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</si>
  <si>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</si>
  <si>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</si>
  <si>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</si>
  <si>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</si>
  <si>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</si>
  <si>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</si>
  <si>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</si>
  <si>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</si>
  <si>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</si>
  <si>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</si>
  <si>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</si>
  <si>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</si>
  <si>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</si>
  <si>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</si>
  <si>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</si>
  <si>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</si>
  <si>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</si>
  <si>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</si>
  <si>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</si>
  <si>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</si>
  <si>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</si>
  <si>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</si>
  <si>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</si>
  <si>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</si>
  <si>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</si>
  <si>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</si>
  <si>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</si>
  <si>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</si>
  <si>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</si>
  <si>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</si>
  <si>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</si>
  <si>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</si>
  <si>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</si>
  <si>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</si>
  <si>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</si>
  <si>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</si>
  <si>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</si>
  <si>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</si>
  <si>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</si>
  <si>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</si>
  <si>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</si>
  <si>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</si>
  <si>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</si>
  <si>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</si>
  <si>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</si>
  <si>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</si>
  <si>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</si>
  <si>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</si>
  <si>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</si>
  <si>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</si>
  <si>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</si>
  <si>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</si>
  <si>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</si>
  <si>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</si>
  <si>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</si>
  <si>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</si>
  <si>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</si>
  <si>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</si>
  <si>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</si>
  <si>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</si>
  <si>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</si>
  <si>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</si>
  <si>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</si>
  <si>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</si>
  <si>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</si>
  <si>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</si>
  <si>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</si>
  <si>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</si>
  <si>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</si>
  <si>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</si>
  <si>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</si>
  <si>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</si>
  <si>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</si>
  <si>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</si>
  <si>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</si>
  <si>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</si>
  <si>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</si>
  <si>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</si>
  <si>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</si>
  <si>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</si>
  <si>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</si>
  <si>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</si>
  <si>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</si>
  <si>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</si>
  <si>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</si>
  <si>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</si>
  <si>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</si>
  <si>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</si>
  <si>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</si>
  <si>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</si>
  <si>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</si>
  <si>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</si>
  <si>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</si>
  <si>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</si>
  <si>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</si>
  <si>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</si>
  <si>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</si>
  <si>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</si>
  <si>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</si>
  <si>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</si>
  <si>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</si>
  <si>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</si>
  <si>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</si>
  <si>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</si>
  <si>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</si>
  <si>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</si>
  <si>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</si>
  <si>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</si>
  <si>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</si>
  <si>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</si>
  <si>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</si>
  <si>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</si>
  <si>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</si>
  <si>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</si>
  <si>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</si>
  <si>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</si>
  <si>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</si>
  <si>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</si>
  <si>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</si>
  <si>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</si>
  <si>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</si>
  <si>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</si>
  <si>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</si>
  <si>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</si>
  <si>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</si>
  <si>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</si>
  <si>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</si>
  <si>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</si>
  <si>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</si>
  <si>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</si>
  <si>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</si>
  <si>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</si>
  <si>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</si>
  <si>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</si>
  <si>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</si>
  <si>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</si>
  <si>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</si>
  <si>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</si>
  <si>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</si>
  <si>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</si>
  <si>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</si>
  <si>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</si>
  <si>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</si>
  <si>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</si>
  <si>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</si>
  <si>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</si>
  <si>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</si>
  <si>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</si>
  <si>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</si>
  <si>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</si>
  <si>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</si>
  <si>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</si>
  <si>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</si>
  <si>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</si>
  <si>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</si>
  <si>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</si>
  <si>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</si>
  <si>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</si>
  <si>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</si>
  <si>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</si>
  <si>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</si>
  <si>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</si>
  <si>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</si>
  <si>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</si>
  <si>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</si>
  <si>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</si>
  <si>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</si>
  <si>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</si>
  <si>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</si>
  <si>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</si>
  <si>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</si>
  <si>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</si>
  <si>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</si>
  <si>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</si>
  <si>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</si>
  <si>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</si>
  <si>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</si>
  <si>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</si>
  <si>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</si>
  <si>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</si>
  <si>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</si>
  <si>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</si>
  <si>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</si>
  <si>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</si>
  <si>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</si>
  <si>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</si>
  <si>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</si>
  <si>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</si>
  <si>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</si>
  <si>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</si>
  <si>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</si>
  <si>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</si>
  <si>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</si>
  <si>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</si>
  <si>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</si>
  <si>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</si>
  <si>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</si>
  <si>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</si>
  <si>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</si>
  <si>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</si>
  <si>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</si>
  <si>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</si>
  <si>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</si>
  <si>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</si>
  <si>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</si>
  <si>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</si>
  <si>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</si>
  <si>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</si>
  <si>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</si>
  <si>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</si>
  <si>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</si>
  <si>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</si>
  <si>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</si>
  <si>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</si>
  <si>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</si>
  <si>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</si>
  <si>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</si>
  <si>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</si>
  <si>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</si>
  <si>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</si>
  <si>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</si>
  <si>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</si>
  <si>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</si>
  <si>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</si>
  <si>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</si>
  <si>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</si>
  <si>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</si>
  <si>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</si>
  <si>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</si>
  <si>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</si>
  <si>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</si>
  <si>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</si>
  <si>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</si>
  <si>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</si>
  <si>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</si>
  <si>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</si>
  <si>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</si>
  <si>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</si>
  <si>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</si>
  <si>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</si>
  <si>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</si>
  <si>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</si>
  <si>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</si>
  <si>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</si>
  <si>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</si>
  <si>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</si>
  <si>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</si>
  <si>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</si>
  <si>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</si>
  <si>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</si>
  <si>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</si>
  <si>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</si>
  <si>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</si>
  <si>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</si>
  <si>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</si>
  <si>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</si>
  <si>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</si>
  <si>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</si>
  <si>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</si>
  <si>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</si>
  <si>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</si>
  <si>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</si>
  <si>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</si>
  <si>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</si>
  <si>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</si>
  <si>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</si>
  <si>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</si>
  <si>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</si>
  <si>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</si>
  <si>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</si>
  <si>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</si>
  <si>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</si>
  <si>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</si>
  <si>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</si>
  <si>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</si>
  <si>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</si>
  <si>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</si>
  <si>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</si>
  <si>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</si>
  <si>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</si>
  <si>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</si>
  <si>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</si>
  <si>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</si>
  <si>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</si>
  <si>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</si>
  <si>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</si>
  <si>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</si>
  <si>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</si>
  <si>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</si>
  <si>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</si>
  <si>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</si>
  <si>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</si>
  <si>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</si>
  <si>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</si>
  <si>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</si>
  <si>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</si>
  <si>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</si>
  <si>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</si>
  <si>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</si>
  <si>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</si>
  <si>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</si>
  <si>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</si>
  <si>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</si>
  <si>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</si>
  <si>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</si>
  <si>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</si>
  <si>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</si>
  <si>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</si>
  <si>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</si>
  <si>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</si>
  <si>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</si>
  <si>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</si>
  <si>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</si>
  <si>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</si>
  <si>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</si>
  <si>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</si>
  <si>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</si>
  <si>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</si>
  <si>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</si>
  <si>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</si>
  <si>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</si>
  <si>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</si>
  <si>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</si>
  <si>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</si>
  <si>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</si>
  <si>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</si>
  <si>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</si>
  <si>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</si>
  <si>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</si>
  <si>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</si>
  <si>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</si>
  <si>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</si>
  <si>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</si>
  <si>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</si>
  <si>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</si>
  <si>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</si>
  <si>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</si>
  <si>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</si>
  <si>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</si>
  <si>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</si>
  <si>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</si>
  <si>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</si>
  <si>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</si>
  <si>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</si>
  <si>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</si>
  <si>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</si>
  <si>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</si>
  <si>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</si>
  <si>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</si>
  <si>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</si>
  <si>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</si>
  <si>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</si>
  <si>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</si>
  <si>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</si>
  <si>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</si>
  <si>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</si>
  <si>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</si>
  <si>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</si>
  <si>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</si>
  <si>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</si>
  <si>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</si>
  <si>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</si>
  <si>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</si>
  <si>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</si>
  <si>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</si>
  <si>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</si>
  <si>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</si>
  <si>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</si>
  <si>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</si>
  <si>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</si>
  <si>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</si>
  <si>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</si>
  <si>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</si>
  <si>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</si>
  <si>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</si>
  <si>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</si>
  <si>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</si>
  <si>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</si>
  <si>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</si>
  <si>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</si>
  <si>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</si>
  <si>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</si>
  <si>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</si>
  <si>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</si>
  <si>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</si>
  <si>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</si>
  <si>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</si>
  <si>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</si>
  <si>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</si>
  <si>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</si>
  <si>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</si>
  <si>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</si>
  <si>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</si>
  <si>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</si>
  <si>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</si>
  <si>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</si>
  <si>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</si>
  <si>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</si>
  <si>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</si>
  <si>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</si>
  <si>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</si>
  <si>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</si>
  <si>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</si>
  <si>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</si>
  <si>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</si>
  <si>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</si>
  <si>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</si>
  <si>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</si>
  <si>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</si>
  <si>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</si>
  <si>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</si>
  <si>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</si>
  <si>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</si>
  <si>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</si>
  <si>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</si>
  <si>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</si>
  <si>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</si>
  <si>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</si>
  <si>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</si>
  <si>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</si>
  <si>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</si>
  <si>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</si>
  <si>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</si>
  <si>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</si>
  <si>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</si>
  <si>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</si>
  <si>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</si>
  <si>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</si>
  <si>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</si>
  <si>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</si>
  <si>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</si>
  <si>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</si>
  <si>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</si>
  <si>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</si>
  <si>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</si>
  <si>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</si>
  <si>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</si>
  <si>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</si>
  <si>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</si>
  <si>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</si>
  <si>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</si>
  <si>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</si>
  <si>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</si>
  <si>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</si>
  <si>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</si>
  <si>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</si>
  <si>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</si>
  <si>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</si>
  <si>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</si>
  <si>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</si>
  <si>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</si>
  <si>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</si>
  <si>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</si>
  <si>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</si>
  <si>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</si>
  <si>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</si>
  <si>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</si>
  <si>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</si>
  <si>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</si>
  <si>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</si>
  <si>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</si>
  <si>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</si>
  <si>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</si>
  <si>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</si>
  <si>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</si>
  <si>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</si>
  <si>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</si>
  <si>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</si>
  <si>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</si>
  <si>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</si>
  <si>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</si>
  <si>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</si>
  <si>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</si>
  <si>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</si>
  <si>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</si>
  <si>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</si>
  <si>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</si>
  <si>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</si>
  <si>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</si>
  <si>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</si>
  <si>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</si>
  <si>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</si>
  <si>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</si>
  <si>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</si>
  <si>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</si>
  <si>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</si>
  <si>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</si>
  <si>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</si>
  <si>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</si>
  <si>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</si>
  <si>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</si>
  <si>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</si>
  <si>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</si>
  <si>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</si>
  <si>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</si>
  <si>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</si>
  <si>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</si>
  <si>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</si>
  <si>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</si>
  <si>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</si>
  <si>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</si>
  <si>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</si>
  <si>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</si>
  <si>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</si>
  <si>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</si>
  <si>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</si>
  <si>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</si>
  <si>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</si>
  <si>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</si>
  <si>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</si>
  <si>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</si>
  <si>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</si>
  <si>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</si>
  <si>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</si>
  <si>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</si>
  <si>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</si>
  <si>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</si>
  <si>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</si>
  <si>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</si>
  <si>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</si>
  <si>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</si>
  <si>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</si>
  <si>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</si>
  <si>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</si>
  <si>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</si>
  <si>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</si>
  <si>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</si>
  <si>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</si>
  <si>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</si>
  <si>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</si>
  <si>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</si>
  <si>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</si>
  <si>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</si>
  <si>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</si>
  <si>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</si>
  <si>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</si>
  <si>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</si>
  <si>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</si>
  <si>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</si>
  <si>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</si>
  <si>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</si>
  <si>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</si>
  <si>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</si>
  <si>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</si>
  <si>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</si>
  <si>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</si>
  <si>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</si>
  <si>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</si>
  <si>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</si>
  <si>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</si>
  <si>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</si>
  <si>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</si>
  <si>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</si>
  <si>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</si>
  <si>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</si>
  <si>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</si>
  <si>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</si>
  <si>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</si>
  <si>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</si>
  <si>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</si>
  <si>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</si>
  <si>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</si>
  <si>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</si>
  <si>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</si>
  <si>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</si>
  <si>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</si>
  <si>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</si>
  <si>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</si>
  <si>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</si>
  <si>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</si>
  <si>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</si>
  <si>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</si>
  <si>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</si>
  <si>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</si>
  <si>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</si>
  <si>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</si>
  <si>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</si>
  <si>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</si>
  <si>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</si>
  <si>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</si>
  <si>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</si>
  <si>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</si>
  <si>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</si>
  <si>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</si>
  <si>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</si>
  <si>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</si>
  <si>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</si>
  <si>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</si>
  <si>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</si>
  <si>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</si>
  <si>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</si>
  <si>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</si>
  <si>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</si>
  <si>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</si>
  <si>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</si>
  <si>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</si>
  <si>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</si>
  <si>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</si>
  <si>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</si>
  <si>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</si>
  <si>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</si>
  <si>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</si>
  <si>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</si>
  <si>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</si>
  <si>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</si>
  <si>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</si>
  <si>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</si>
  <si>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</si>
  <si>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</si>
  <si>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</si>
  <si>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</si>
  <si>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</si>
  <si>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</si>
  <si>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</si>
  <si>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</si>
  <si>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</si>
  <si>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</si>
  <si>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</si>
  <si>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</si>
  <si>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</si>
  <si>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</si>
  <si>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</si>
  <si>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</si>
  <si>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</si>
  <si>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</si>
  <si>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</si>
  <si>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</si>
  <si>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</si>
  <si>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</si>
  <si>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</si>
  <si>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</si>
  <si>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</si>
  <si>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</si>
  <si>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</si>
  <si>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</si>
  <si>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</si>
  <si>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</si>
  <si>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</si>
  <si>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</si>
  <si>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</si>
  <si>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</si>
  <si>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</si>
  <si>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</si>
  <si>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</si>
  <si>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</si>
  <si>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</si>
  <si>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</si>
  <si>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</si>
  <si>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</si>
  <si>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</si>
  <si>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</si>
  <si>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</si>
  <si>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</si>
  <si>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</si>
  <si>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</si>
  <si>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</si>
  <si>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</si>
  <si>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</si>
  <si>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</si>
  <si>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</si>
  <si>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</si>
  <si>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</si>
  <si>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</si>
  <si>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</si>
  <si>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</si>
  <si>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</si>
  <si>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</si>
  <si>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</si>
  <si>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</si>
  <si>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</si>
  <si>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</si>
  <si>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</si>
  <si>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</si>
  <si>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</si>
  <si>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</si>
  <si>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</si>
  <si>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</si>
  <si>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</si>
  <si>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</si>
  <si>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</si>
  <si>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</si>
  <si>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</si>
  <si>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</si>
  <si>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</si>
  <si>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</si>
  <si>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</si>
  <si>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</si>
  <si>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</si>
  <si>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</si>
  <si>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</si>
  <si>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</si>
  <si>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</si>
  <si>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</si>
  <si>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</si>
  <si>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</si>
  <si>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</si>
  <si>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</si>
  <si>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</si>
  <si>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</si>
  <si>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</si>
  <si>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</si>
  <si>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</si>
  <si>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</si>
  <si>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</si>
  <si>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</si>
  <si>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</si>
  <si>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</si>
  <si>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</si>
  <si>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</si>
  <si>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</si>
  <si>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</si>
  <si>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</si>
  <si>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</si>
  <si>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</si>
  <si>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</si>
  <si>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</si>
  <si>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</si>
  <si>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</si>
  <si>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</si>
  <si>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</si>
  <si>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</si>
  <si>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</si>
  <si>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</si>
  <si>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</si>
  <si>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</si>
  <si>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</si>
  <si>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</si>
  <si>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</si>
  <si>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</si>
  <si>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</si>
  <si>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</si>
  <si>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</si>
  <si>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</si>
  <si>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</si>
  <si>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</si>
  <si>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</si>
  <si>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</si>
  <si>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</si>
  <si>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</si>
  <si>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</si>
  <si>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</si>
  <si>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</si>
  <si>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</si>
  <si>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</si>
  <si>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</si>
  <si>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</si>
  <si>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</si>
  <si>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</si>
  <si>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</si>
  <si>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</si>
  <si>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</si>
  <si>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</si>
  <si>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</si>
  <si>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</si>
  <si>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</si>
  <si>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</si>
  <si>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</si>
  <si>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</si>
  <si>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</si>
  <si>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</si>
  <si>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</si>
  <si>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</si>
  <si>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</si>
  <si>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</si>
  <si>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</si>
  <si>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</si>
  <si>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</si>
  <si>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</si>
  <si>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</si>
  <si>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</si>
  <si>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</si>
  <si>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</si>
  <si>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</si>
  <si>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</si>
  <si>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</si>
  <si>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</si>
  <si>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</si>
  <si>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</si>
  <si>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</si>
  <si>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</si>
  <si>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</si>
  <si>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</si>
  <si>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</si>
  <si>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</si>
  <si>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</si>
  <si>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</si>
  <si>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</si>
  <si>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</si>
  <si>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</si>
  <si>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</si>
  <si>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</si>
  <si>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</si>
  <si>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</si>
  <si>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</si>
  <si>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</si>
  <si>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</si>
  <si>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</si>
  <si>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</si>
  <si>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</si>
  <si>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</si>
  <si>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</si>
  <si>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</si>
  <si>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</si>
  <si>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</si>
  <si>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</si>
  <si>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</si>
  <si>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</si>
  <si>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</si>
  <si>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</si>
  <si>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</si>
  <si>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</si>
  <si>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</si>
  <si>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</si>
  <si>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</si>
  <si>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</si>
  <si>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</si>
  <si>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</si>
  <si>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</si>
  <si>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</si>
  <si>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</si>
  <si>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</si>
  <si>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</si>
  <si>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</si>
  <si>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</si>
  <si>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</si>
  <si>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</si>
  <si>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</si>
  <si>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</si>
  <si>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</si>
  <si>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</si>
  <si>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</si>
  <si>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</si>
  <si>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</si>
  <si>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</si>
  <si>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</si>
  <si>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</si>
  <si>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</si>
  <si>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</si>
  <si>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</si>
  <si>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</si>
  <si>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</si>
  <si>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</si>
  <si>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</si>
  <si>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</si>
  <si>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</si>
  <si>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</si>
  <si>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</si>
  <si>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</si>
  <si>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</si>
  <si>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</si>
  <si>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</si>
  <si>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</si>
  <si>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</si>
  <si>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</si>
  <si>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</si>
  <si>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</si>
  <si>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</si>
  <si>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</si>
  <si>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</si>
  <si>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</si>
  <si>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</si>
  <si>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</si>
  <si>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</si>
  <si>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</si>
  <si>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</si>
  <si>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</si>
  <si>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</si>
  <si>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</si>
  <si>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</si>
  <si>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</si>
  <si>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</si>
  <si>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</si>
  <si>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</si>
  <si>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</si>
  <si>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</si>
  <si>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</si>
  <si>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</si>
  <si>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</si>
  <si>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</si>
  <si>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</si>
  <si>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</si>
  <si>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</si>
  <si>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</si>
  <si>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</si>
  <si>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</si>
  <si>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</si>
  <si>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</si>
  <si>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</si>
  <si>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</si>
  <si>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</si>
  <si>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</si>
  <si>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</si>
  <si>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</si>
  <si>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</si>
  <si>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</si>
  <si>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</si>
  <si>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</si>
  <si>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</si>
  <si>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</si>
  <si>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</si>
  <si>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</si>
  <si>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</si>
  <si>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</si>
  <si>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</si>
  <si>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</si>
  <si>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</si>
  <si>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</si>
  <si>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</si>
  <si>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</si>
  <si>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</si>
  <si>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</si>
  <si>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</si>
  <si>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</si>
  <si>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</si>
  <si>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</si>
  <si>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</si>
  <si>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</si>
  <si>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</si>
  <si>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</si>
  <si>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</si>
  <si>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</si>
  <si>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</si>
  <si>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</si>
  <si>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</si>
  <si>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</si>
  <si>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</si>
  <si>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</si>
  <si>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</si>
  <si>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</si>
  <si>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</si>
  <si>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</si>
  <si>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</si>
  <si>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</si>
  <si>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</si>
  <si>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</si>
  <si>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</si>
  <si>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</si>
  <si>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</si>
  <si>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</si>
  <si>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</si>
  <si>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</si>
  <si>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</si>
  <si>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</si>
  <si>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</si>
  <si>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</si>
  <si>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</si>
  <si>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</si>
  <si>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</si>
  <si>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</si>
  <si>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</si>
  <si>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</si>
  <si>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</si>
  <si>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</si>
  <si>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</si>
  <si>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</si>
  <si>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</si>
  <si>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</si>
  <si>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</si>
  <si>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</si>
  <si>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</si>
  <si>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</si>
  <si>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</si>
  <si>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</si>
  <si>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</si>
  <si>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</si>
  <si>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</si>
  <si>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</si>
  <si>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</si>
  <si>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</si>
  <si>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</si>
  <si>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</si>
  <si>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</si>
  <si>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</si>
  <si>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</si>
  <si>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</si>
  <si>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</si>
  <si>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</si>
  <si>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</si>
  <si>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</si>
  <si>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</si>
  <si>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</si>
  <si>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</si>
  <si>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</si>
  <si>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</si>
  <si>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</si>
  <si>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</si>
  <si>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</si>
  <si>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</si>
  <si>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</si>
  <si>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</si>
  <si>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</si>
  <si>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</si>
  <si>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</si>
  <si>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</si>
  <si>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</si>
  <si>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</si>
  <si>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</si>
  <si>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</si>
  <si>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</si>
  <si>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</si>
  <si>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</si>
  <si>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</si>
  <si>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</si>
  <si>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</si>
  <si>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</si>
  <si>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</si>
  <si>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</si>
  <si>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</si>
  <si>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</si>
  <si>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</si>
  <si>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</si>
  <si>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</si>
  <si>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</si>
  <si>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</si>
  <si>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</si>
  <si>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</si>
  <si>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</si>
  <si>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</si>
  <si>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</si>
  <si>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</si>
  <si>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</si>
  <si>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</si>
  <si>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</si>
  <si>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</si>
  <si>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</si>
  <si>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</si>
  <si>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</si>
  <si>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</si>
  <si>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</si>
  <si>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</si>
  <si>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</si>
  <si>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</si>
  <si>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</si>
  <si>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</si>
  <si>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</si>
  <si>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</si>
  <si>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</si>
  <si>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</si>
  <si>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</si>
  <si>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</si>
  <si>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</si>
  <si>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</si>
  <si>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</si>
  <si>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</si>
  <si>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</si>
  <si>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</si>
  <si>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</si>
  <si>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</si>
  <si>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</si>
  <si>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</si>
  <si>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</si>
  <si>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</si>
  <si>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</si>
  <si>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</si>
  <si>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</si>
  <si>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</si>
  <si>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</si>
  <si>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</si>
  <si>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</si>
  <si>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</si>
  <si>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</si>
  <si>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</si>
  <si>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</si>
  <si>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</si>
  <si>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</si>
  <si>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</si>
  <si>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</si>
  <si>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</si>
  <si>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</si>
  <si>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</si>
  <si>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</si>
  <si>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</si>
  <si>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</si>
  <si>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</si>
  <si>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</si>
  <si>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</si>
  <si>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</si>
  <si>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</si>
  <si>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</si>
  <si>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</si>
  <si>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</si>
  <si>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</si>
  <si>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</si>
  <si>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</si>
  <si>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</si>
  <si>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</si>
  <si>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</si>
  <si>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</si>
  <si>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</si>
  <si>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</si>
  <si>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</si>
  <si>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</si>
  <si>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</si>
  <si>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</si>
  <si>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</si>
  <si>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</si>
  <si>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</si>
  <si>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</si>
  <si>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</si>
  <si>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</si>
  <si>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</si>
  <si>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</si>
  <si>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</si>
  <si>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</si>
  <si>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</si>
  <si>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</si>
  <si>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</si>
  <si>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</si>
  <si>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</si>
  <si>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</si>
  <si>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</si>
  <si>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</si>
  <si>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</si>
  <si>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</si>
  <si>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</si>
  <si>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</si>
  <si>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</si>
  <si>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</si>
  <si>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</si>
  <si>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</si>
  <si>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</si>
  <si>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</si>
  <si>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</si>
  <si>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</si>
  <si>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</si>
  <si>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</si>
  <si>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</si>
  <si>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</si>
  <si>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</si>
  <si>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</si>
  <si>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</si>
  <si>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</si>
  <si>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</si>
  <si>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</si>
  <si>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</si>
  <si>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</si>
  <si>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</si>
  <si>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</si>
  <si>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</si>
  <si>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</si>
  <si>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</si>
  <si>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</si>
  <si>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</si>
  <si>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</si>
  <si>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</si>
  <si>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</si>
  <si>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</si>
  <si>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</si>
  <si>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</si>
  <si>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</si>
  <si>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</si>
  <si>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</si>
  <si>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</si>
  <si>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</si>
  <si>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</si>
  <si>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</si>
  <si>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</si>
  <si>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</si>
  <si>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</si>
  <si>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</si>
  <si>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</si>
  <si>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</si>
  <si>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</si>
  <si>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</si>
  <si>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</si>
  <si>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</si>
  <si>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</si>
  <si>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</si>
  <si>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</si>
  <si>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</si>
  <si>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</si>
  <si>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</si>
  <si>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</si>
  <si>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</si>
  <si>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</si>
  <si>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</si>
  <si>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</si>
  <si>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</si>
  <si>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</si>
  <si>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</si>
  <si>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</si>
  <si>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</si>
  <si>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</si>
  <si>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</si>
  <si>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</si>
  <si>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</si>
  <si>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</si>
  <si>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</si>
  <si>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</si>
  <si>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</si>
  <si>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</si>
  <si>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</si>
  <si>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</si>
  <si>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</si>
  <si>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</si>
  <si>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</si>
  <si>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</si>
  <si>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</si>
  <si>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</si>
  <si>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</si>
  <si>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</si>
  <si>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</si>
  <si>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</si>
  <si>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</si>
  <si>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</si>
  <si>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</si>
  <si>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</si>
  <si>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</si>
  <si>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</si>
  <si>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</si>
  <si>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</si>
  <si>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</si>
  <si>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</si>
  <si>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</si>
  <si>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</si>
  <si>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</si>
  <si>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</si>
  <si>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</si>
  <si>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</si>
  <si>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</si>
  <si>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</si>
  <si>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</si>
  <si>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</si>
  <si>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</si>
  <si>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</si>
  <si>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</si>
  <si>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</si>
  <si>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</si>
  <si>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</si>
  <si>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</si>
  <si>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</si>
  <si>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</si>
  <si>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</si>
  <si>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</si>
  <si>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</si>
  <si>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</si>
  <si>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</si>
  <si>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</si>
  <si>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</si>
  <si>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</si>
  <si>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</si>
  <si>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</si>
  <si>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</si>
  <si>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</si>
  <si>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</si>
  <si>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</si>
  <si>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</si>
  <si>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</si>
  <si>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</si>
  <si>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</si>
  <si>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</si>
  <si>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</si>
  <si>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</si>
  <si>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</si>
  <si>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</si>
  <si>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</si>
  <si>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</si>
  <si>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</si>
  <si>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</si>
  <si>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</si>
  <si>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</si>
  <si>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</si>
  <si>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</si>
  <si>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</si>
  <si>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</si>
  <si>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</si>
  <si>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</si>
  <si>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</si>
  <si>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</si>
  <si>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</si>
  <si>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</si>
  <si>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</si>
  <si>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</si>
  <si>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</si>
  <si>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</si>
  <si>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</si>
  <si>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</si>
  <si>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</si>
  <si>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</si>
  <si>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</si>
  <si>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</si>
  <si>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</si>
  <si>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</si>
  <si>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</si>
  <si>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</si>
  <si>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</si>
  <si>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</si>
  <si>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</si>
  <si>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</si>
  <si>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</si>
  <si>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</si>
  <si>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</si>
  <si>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</si>
  <si>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</si>
  <si>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</si>
  <si>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</si>
  <si>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</si>
  <si>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</si>
  <si>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</si>
  <si>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</si>
  <si>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</si>
  <si>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</si>
  <si>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</si>
  <si>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</si>
  <si>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</si>
  <si>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</si>
  <si>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</si>
  <si>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</si>
  <si>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</si>
  <si>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</si>
  <si>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</si>
  <si>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</si>
  <si>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</si>
  <si>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</si>
  <si>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</si>
  <si>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</si>
  <si>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</si>
  <si>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</si>
  <si>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</si>
  <si>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</si>
  <si>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</si>
  <si>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</si>
  <si>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</si>
  <si>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</si>
  <si>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</si>
  <si>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</si>
  <si>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</si>
  <si>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</si>
  <si>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</si>
  <si>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</si>
  <si>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</si>
  <si>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</si>
  <si>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</si>
  <si>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</si>
  <si>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</si>
  <si>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</si>
  <si>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</si>
  <si>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</si>
  <si>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</si>
  <si>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</si>
  <si>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</si>
  <si>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</si>
  <si>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</si>
  <si>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</si>
  <si>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</si>
  <si>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</si>
  <si>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</si>
  <si>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</si>
  <si>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</si>
  <si>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</si>
  <si>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</si>
  <si>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</si>
  <si>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</si>
  <si>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</si>
  <si>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</si>
  <si>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</si>
  <si>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</si>
  <si>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</si>
  <si>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</si>
  <si>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</si>
  <si>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</si>
  <si>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</si>
  <si>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</si>
  <si>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</si>
  <si>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</si>
  <si>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</si>
  <si>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</si>
  <si>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</si>
  <si>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</si>
  <si>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</si>
  <si>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</si>
  <si>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</si>
  <si>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</si>
  <si>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</si>
  <si>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</si>
  <si>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</si>
  <si>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</si>
  <si>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</si>
  <si>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</si>
  <si>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</si>
  <si>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</si>
  <si>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</si>
  <si>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</si>
  <si>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</si>
  <si>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</si>
  <si>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</si>
  <si>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</si>
  <si>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</si>
  <si>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</si>
  <si>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</si>
  <si>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</si>
  <si>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</si>
  <si>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</si>
  <si>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</si>
  <si>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</si>
  <si>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</si>
  <si>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</si>
  <si>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</si>
  <si>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</si>
  <si>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</si>
  <si>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</si>
  <si>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</si>
  <si>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</si>
  <si>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</si>
  <si>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</si>
  <si>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</si>
  <si>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</si>
  <si>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</si>
  <si>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</si>
  <si>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</si>
  <si>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</si>
  <si>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</si>
  <si>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</si>
  <si>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</si>
  <si>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</si>
  <si>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</si>
  <si>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</si>
  <si>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</si>
  <si>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</si>
  <si>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</si>
  <si>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</si>
  <si>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</si>
  <si>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</si>
  <si>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</si>
  <si>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</si>
  <si>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</si>
  <si>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</si>
  <si>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</si>
  <si>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</si>
  <si>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</si>
  <si>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</si>
  <si>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</si>
  <si>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</si>
  <si>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</si>
  <si>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</si>
  <si>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</si>
  <si>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</si>
  <si>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</si>
  <si>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</si>
  <si>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</si>
  <si>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</si>
  <si>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</si>
  <si>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</si>
  <si>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</si>
  <si>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</si>
  <si>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</si>
  <si>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</si>
  <si>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</si>
  <si>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</si>
  <si>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</si>
  <si>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</si>
  <si>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</si>
  <si>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</si>
  <si>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</si>
  <si>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</si>
  <si>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</si>
  <si>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</si>
  <si>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</si>
  <si>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</si>
  <si>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</si>
  <si>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</si>
  <si>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</si>
  <si>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</si>
  <si>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</si>
  <si>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</si>
  <si>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</si>
  <si>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</si>
  <si>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</si>
  <si>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</si>
  <si>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</si>
  <si>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</si>
  <si>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</si>
  <si>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</si>
  <si>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</si>
  <si>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</si>
  <si>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</si>
  <si>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</si>
  <si>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</si>
  <si>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</si>
  <si>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</si>
  <si>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</si>
  <si>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</si>
  <si>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</si>
  <si>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</si>
  <si>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</si>
  <si>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</si>
  <si>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</si>
  <si>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</si>
  <si>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</si>
  <si>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</si>
  <si>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</si>
  <si>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</si>
  <si>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</si>
  <si>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</si>
  <si>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</si>
  <si>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</si>
  <si>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</si>
  <si>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</si>
  <si>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</si>
  <si>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</si>
  <si>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</si>
  <si>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</si>
  <si>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</si>
  <si>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</si>
  <si>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</si>
  <si>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</si>
  <si>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</si>
  <si>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</si>
  <si>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</si>
  <si>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</si>
  <si>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</si>
  <si>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</si>
  <si>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</si>
  <si>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</si>
  <si>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</si>
  <si>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</si>
  <si>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</si>
  <si>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</si>
  <si>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</si>
  <si>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</si>
  <si>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</si>
  <si>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</si>
  <si>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</si>
  <si>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</si>
  <si>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</si>
  <si>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</si>
  <si>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</si>
  <si>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</si>
  <si>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</si>
  <si>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</si>
  <si>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</si>
  <si>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</si>
  <si>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</si>
  <si>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</si>
  <si>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</si>
  <si>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</si>
  <si>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</si>
  <si>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</si>
  <si>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</si>
  <si>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</si>
  <si>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</si>
  <si>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</si>
  <si>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</si>
  <si>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</si>
  <si>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</si>
  <si>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</si>
  <si>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</si>
  <si>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</si>
  <si>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</si>
  <si>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</si>
  <si>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</si>
  <si>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</si>
  <si>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</si>
  <si>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</si>
  <si>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</si>
  <si>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</si>
  <si>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</si>
  <si>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</si>
  <si>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</si>
  <si>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</si>
  <si>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</si>
  <si>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</si>
  <si>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</si>
  <si>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</si>
  <si>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</si>
  <si>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</si>
  <si>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</si>
  <si>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</si>
  <si>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</si>
  <si>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</si>
  <si>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</si>
  <si>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</si>
  <si>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</si>
  <si>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</si>
  <si>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</si>
  <si>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</si>
  <si>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</si>
  <si>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</si>
  <si>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</si>
  <si>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</si>
  <si>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</si>
  <si>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</si>
  <si>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</si>
  <si>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</si>
  <si>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</si>
  <si>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</si>
  <si>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</si>
  <si>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</si>
  <si>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</si>
  <si>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</si>
  <si>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</si>
  <si>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</si>
  <si>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</si>
  <si>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</si>
  <si>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</si>
  <si>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</si>
  <si>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</si>
  <si>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</si>
  <si>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</si>
  <si>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</si>
  <si>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</si>
  <si>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</si>
  <si>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</si>
  <si>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</si>
  <si>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</si>
  <si>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</si>
  <si>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</si>
  <si>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</si>
  <si>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</si>
  <si>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</si>
  <si>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</si>
  <si>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</si>
  <si>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</si>
  <si>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</si>
  <si>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</si>
  <si>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</si>
  <si>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</si>
  <si>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</si>
  <si>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</si>
  <si>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</si>
  <si>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</si>
  <si>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</si>
  <si>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</si>
  <si>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</si>
  <si>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</si>
  <si>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</si>
  <si>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</si>
  <si>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</si>
  <si>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</si>
  <si>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</si>
  <si>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</si>
  <si>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</si>
  <si>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</si>
  <si>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</si>
  <si>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</si>
  <si>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</si>
  <si>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</si>
  <si>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</si>
  <si>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</si>
  <si>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</si>
  <si>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</si>
  <si>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</si>
  <si>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</si>
  <si>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</si>
  <si>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</si>
  <si>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</si>
  <si>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</si>
  <si>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</si>
  <si>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</si>
  <si>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</si>
  <si>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</si>
  <si>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</si>
  <si>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</si>
  <si>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</si>
  <si>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</si>
  <si>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</si>
  <si>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</si>
  <si>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</si>
  <si>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</si>
  <si>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</si>
  <si>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</si>
  <si>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</si>
  <si>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</si>
  <si>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</si>
  <si>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</si>
  <si>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</si>
  <si>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</si>
  <si>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</si>
  <si>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</si>
  <si>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</si>
  <si>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</si>
  <si>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</si>
  <si>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</si>
  <si>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</si>
  <si>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</si>
  <si>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</si>
  <si>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</si>
  <si>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</si>
  <si>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</si>
  <si>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</si>
  <si>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</si>
  <si>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</si>
  <si>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</si>
  <si>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</si>
  <si>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</si>
  <si>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</si>
  <si>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</si>
  <si>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</si>
  <si>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</si>
  <si>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</si>
  <si>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</si>
  <si>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</si>
  <si>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</si>
  <si>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</si>
  <si>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</si>
  <si>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</si>
  <si>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</si>
  <si>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</si>
  <si>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</si>
  <si>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</si>
  <si>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</si>
  <si>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</si>
  <si>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</si>
  <si>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</si>
  <si>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</si>
  <si>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</si>
  <si>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</si>
  <si>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</si>
  <si>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</si>
  <si>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</si>
  <si>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</si>
  <si>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</si>
  <si>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</si>
  <si>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</si>
  <si>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</si>
  <si>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</si>
  <si>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</si>
  <si>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</si>
  <si>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</si>
  <si>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</si>
  <si>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</si>
  <si>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</si>
  <si>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</si>
  <si>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</si>
  <si>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</si>
  <si>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</si>
  <si>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</si>
  <si>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</si>
  <si>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</si>
  <si>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</si>
  <si>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</si>
  <si>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</si>
  <si>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</si>
  <si>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</si>
  <si>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</si>
  <si>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</si>
  <si>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</si>
  <si>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</si>
  <si>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</si>
  <si>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</si>
  <si>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</si>
  <si>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</si>
  <si>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</si>
  <si>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</si>
  <si>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</si>
  <si>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</si>
  <si>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</si>
  <si>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</si>
  <si>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</si>
  <si>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</si>
  <si>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</si>
  <si>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</si>
  <si>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</si>
  <si>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</si>
  <si>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</si>
  <si>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</si>
  <si>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</si>
  <si>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</si>
  <si>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</si>
  <si>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</si>
  <si>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</si>
  <si>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</si>
  <si>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</si>
  <si>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</si>
  <si>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</si>
  <si>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</si>
  <si>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</si>
  <si>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</si>
  <si>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</si>
  <si>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</si>
  <si>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</si>
  <si>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</si>
  <si>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</si>
  <si>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</si>
  <si>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</si>
  <si>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</si>
  <si>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</si>
  <si>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</si>
  <si>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</si>
  <si>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</si>
  <si>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</si>
  <si>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</si>
  <si>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</si>
  <si>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</si>
  <si>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</si>
  <si>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</si>
  <si>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</si>
  <si>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</si>
  <si>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</si>
  <si>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</si>
  <si>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</si>
  <si>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</si>
  <si>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</si>
  <si>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</si>
  <si>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</si>
  <si>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</si>
  <si>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</si>
  <si>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</si>
  <si>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</si>
  <si>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</si>
  <si>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</si>
  <si>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</si>
  <si>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</si>
  <si>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</si>
  <si>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</si>
  <si>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</si>
  <si>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</si>
  <si>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</si>
  <si>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</si>
  <si>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</si>
  <si>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</si>
  <si>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</si>
  <si>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</si>
  <si>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</si>
  <si>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</si>
  <si>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</si>
  <si>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</si>
  <si>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</si>
  <si>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</si>
  <si>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</si>
  <si>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</si>
  <si>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</si>
  <si>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</si>
  <si>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</si>
  <si>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</si>
  <si>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</si>
  <si>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</si>
  <si>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</si>
  <si>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</si>
  <si>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</si>
  <si>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</si>
  <si>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</si>
  <si>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</si>
  <si>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</si>
  <si>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</si>
  <si>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</si>
  <si>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</si>
  <si>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</si>
  <si>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</si>
  <si>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</si>
  <si>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</si>
  <si>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</si>
  <si>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</si>
  <si>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</si>
  <si>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</si>
  <si>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</si>
  <si>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</si>
  <si>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</si>
  <si>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</si>
  <si>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</si>
  <si>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</si>
  <si>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</si>
  <si>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</si>
  <si>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</si>
  <si>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</si>
  <si>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</si>
  <si>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</si>
  <si>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</si>
  <si>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</si>
  <si>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</si>
  <si>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</si>
  <si>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</si>
  <si>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</si>
  <si>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</si>
  <si>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</si>
  <si>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</si>
  <si>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</si>
  <si>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</si>
  <si>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</si>
  <si>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</si>
  <si>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</si>
  <si>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</si>
  <si>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</si>
  <si>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</si>
  <si>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</si>
  <si>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</si>
  <si>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</si>
  <si>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</si>
  <si>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</si>
  <si>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</si>
  <si>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</si>
  <si>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</si>
  <si>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</si>
  <si>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</si>
  <si>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</si>
  <si>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</si>
  <si>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</si>
  <si>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</si>
  <si>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</si>
  <si>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</si>
  <si>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</si>
  <si>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</si>
  <si>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</si>
  <si>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</si>
  <si>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</si>
  <si>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</si>
  <si>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</si>
  <si>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</si>
  <si>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</si>
  <si>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</si>
  <si>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</si>
  <si>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</si>
  <si>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</si>
  <si>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</si>
  <si>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</si>
  <si>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</si>
  <si>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</si>
  <si>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</si>
  <si>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</si>
  <si>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</si>
  <si>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</si>
  <si>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</si>
  <si>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</si>
  <si>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</si>
  <si>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</si>
  <si>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</si>
  <si>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</si>
  <si>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</si>
  <si>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</si>
  <si>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</si>
  <si>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</si>
  <si>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</si>
  <si>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</si>
  <si>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</si>
  <si>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</si>
  <si>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</si>
  <si>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</si>
  <si>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</si>
  <si>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</si>
  <si>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</si>
  <si>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</si>
  <si>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</si>
  <si>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</si>
  <si>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</si>
  <si>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</si>
  <si>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</si>
  <si>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</si>
  <si>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</si>
  <si>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</si>
  <si>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</si>
  <si>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</si>
  <si>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</si>
  <si>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</si>
  <si>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</si>
  <si>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</si>
  <si>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</si>
  <si>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</si>
  <si>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</si>
  <si>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</si>
  <si>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</si>
  <si>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</si>
  <si>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</si>
  <si>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</si>
  <si>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</si>
  <si>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</si>
  <si>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</si>
  <si>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</si>
  <si>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</si>
  <si>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</si>
  <si>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</si>
  <si>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</si>
  <si>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</si>
  <si>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</si>
  <si>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</si>
  <si>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</si>
  <si>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</si>
  <si>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</si>
  <si>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</si>
  <si>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</si>
  <si>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</si>
  <si>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</si>
  <si>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</si>
  <si>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</si>
  <si>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</si>
  <si>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</si>
  <si>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</si>
  <si>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</si>
  <si>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</si>
  <si>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</si>
  <si>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</si>
  <si>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</si>
  <si>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</si>
  <si>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</si>
  <si>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</si>
  <si>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</si>
  <si>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</si>
  <si>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</si>
  <si>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</si>
  <si>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</si>
  <si>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</si>
  <si>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</si>
  <si>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</si>
  <si>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</si>
  <si>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</si>
  <si>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</si>
  <si>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</si>
  <si>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</si>
  <si>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</si>
  <si>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</si>
  <si>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</si>
  <si>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</si>
  <si>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</si>
  <si>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</si>
  <si>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</si>
  <si>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</si>
  <si>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</si>
  <si>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</si>
  <si>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</si>
  <si>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</si>
  <si>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</si>
  <si>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</si>
  <si>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</si>
  <si>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</si>
  <si>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</si>
  <si>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</si>
  <si>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</si>
  <si>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</si>
  <si>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</si>
  <si>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</si>
  <si>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</si>
  <si>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</si>
  <si>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</si>
  <si>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</si>
  <si>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</si>
  <si>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</si>
  <si>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</si>
  <si>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</si>
  <si>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</si>
  <si>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</si>
  <si>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</si>
  <si>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</si>
  <si>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</si>
  <si>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</si>
  <si>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</si>
  <si>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</si>
  <si>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</si>
  <si>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</si>
  <si>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</si>
  <si>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</si>
  <si>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</si>
  <si>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</si>
  <si>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</si>
  <si>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</si>
  <si>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</si>
  <si>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</si>
  <si>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</si>
  <si>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</si>
  <si>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</si>
  <si>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</si>
  <si>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</si>
  <si>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</si>
  <si>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</si>
  <si>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</si>
  <si>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</si>
  <si>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</si>
  <si>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</si>
  <si>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</si>
  <si>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</si>
  <si>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</si>
  <si>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</si>
  <si>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</si>
  <si>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</si>
  <si>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</si>
  <si>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</si>
  <si>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</si>
  <si>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</si>
  <si>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</si>
  <si>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</si>
  <si>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</si>
  <si>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</si>
  <si>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</si>
  <si>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</si>
  <si>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</si>
  <si>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</si>
  <si>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</si>
  <si>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</si>
  <si>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</si>
  <si>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</si>
  <si>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</si>
  <si>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</si>
  <si>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</si>
  <si>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</si>
  <si>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</si>
  <si>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</si>
  <si>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</si>
  <si>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</si>
  <si>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</si>
  <si>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</si>
  <si>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</si>
  <si>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</si>
  <si>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</si>
  <si>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</si>
  <si>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</si>
  <si>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</si>
  <si>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</si>
  <si>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</si>
  <si>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</si>
  <si>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</si>
  <si>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</si>
  <si>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</si>
  <si>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</si>
  <si>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</si>
  <si>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</si>
  <si>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</si>
  <si>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</si>
  <si>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</si>
  <si>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</si>
  <si>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</si>
  <si>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</si>
  <si>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</si>
  <si>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</si>
  <si>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</si>
  <si>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</si>
  <si>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</si>
  <si>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</si>
  <si>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</si>
  <si>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</si>
  <si>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</si>
  <si>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</si>
  <si>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</si>
  <si>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</si>
  <si>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</si>
  <si>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</si>
  <si>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</si>
  <si>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</si>
  <si>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</si>
  <si>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</si>
  <si>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</si>
  <si>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</si>
  <si>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</si>
  <si>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</si>
  <si>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</si>
  <si>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</si>
  <si>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</si>
  <si>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</si>
  <si>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</si>
  <si>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</si>
  <si>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</si>
  <si>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</si>
  <si>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</si>
  <si>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</si>
  <si>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</si>
  <si>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</si>
  <si>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</si>
  <si>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</si>
  <si>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</si>
  <si>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</si>
  <si>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</si>
  <si>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</si>
  <si>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</si>
  <si>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</si>
  <si>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</si>
  <si>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</si>
  <si>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</si>
  <si>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</si>
  <si>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</si>
  <si>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</si>
  <si>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</si>
  <si>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</si>
  <si>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</si>
  <si>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</si>
  <si>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</si>
  <si>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</si>
  <si>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</si>
  <si>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</si>
  <si>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</si>
  <si>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</si>
  <si>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</si>
  <si>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</si>
  <si>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</si>
  <si>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</si>
  <si>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</si>
  <si>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</si>
  <si>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</si>
  <si>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</si>
  <si>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</si>
  <si>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</si>
  <si>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</si>
  <si>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</si>
  <si>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</si>
  <si>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</si>
  <si>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</si>
  <si>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</si>
  <si>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</si>
  <si>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</si>
  <si>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</si>
  <si>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</si>
  <si>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</si>
  <si>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</si>
  <si>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</si>
  <si>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</si>
  <si>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</si>
  <si>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</si>
  <si>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</si>
  <si>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</si>
  <si>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</si>
  <si>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</si>
  <si>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</si>
  <si>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</si>
  <si>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</si>
  <si>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</si>
  <si>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</si>
  <si>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</si>
  <si>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</si>
  <si>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</si>
  <si>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</si>
  <si>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</si>
  <si>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</si>
  <si>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</si>
  <si>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</si>
  <si>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</si>
  <si>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</si>
  <si>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</si>
  <si>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</si>
  <si>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</si>
  <si>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</si>
  <si>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</si>
  <si>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</si>
  <si>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</si>
  <si>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</si>
  <si>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</si>
  <si>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</si>
  <si>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</si>
  <si>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</si>
  <si>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</si>
  <si>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</si>
  <si>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</si>
  <si>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</si>
  <si>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</si>
  <si>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</si>
  <si>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</si>
  <si>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</si>
  <si>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</si>
  <si>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</si>
  <si>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</si>
  <si>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</si>
  <si>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</si>
  <si>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</si>
  <si>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</si>
  <si>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</si>
  <si>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</si>
  <si>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</si>
  <si>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</si>
  <si>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</si>
  <si>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</si>
  <si>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</si>
  <si>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</si>
  <si>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</si>
  <si>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</si>
  <si>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</si>
  <si>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</si>
  <si>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</si>
  <si>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</si>
  <si>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</si>
  <si>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</si>
  <si>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</si>
  <si>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</si>
  <si>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</si>
  <si>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</si>
  <si>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</si>
  <si>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</si>
  <si>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</si>
  <si>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</si>
  <si>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</si>
  <si>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</si>
  <si>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</si>
  <si>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</si>
  <si>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</si>
  <si>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</si>
  <si>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</si>
  <si>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</si>
  <si>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</si>
  <si>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</si>
  <si>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</si>
  <si>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</si>
  <si>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</si>
  <si>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</si>
  <si>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</si>
  <si>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</si>
  <si>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</si>
  <si>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</si>
  <si>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</si>
  <si>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</si>
  <si>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</si>
  <si>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</si>
  <si>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</si>
  <si>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</si>
  <si>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</si>
  <si>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</si>
  <si>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</si>
  <si>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</si>
  <si>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</si>
  <si>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</si>
  <si>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</si>
  <si>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</si>
  <si>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</si>
  <si>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</si>
  <si>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</si>
  <si>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</si>
  <si>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</si>
  <si>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</si>
  <si>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</si>
  <si>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</si>
  <si>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</si>
  <si>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</si>
  <si>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</si>
  <si>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</si>
  <si>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</si>
  <si>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</si>
  <si>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</si>
  <si>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</si>
  <si>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</si>
  <si>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</si>
  <si>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</si>
  <si>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</si>
  <si>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</si>
  <si>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</si>
  <si>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</si>
  <si>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</si>
  <si>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</si>
  <si>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</si>
  <si>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</si>
  <si>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</si>
  <si>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</si>
  <si>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</si>
  <si>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</si>
  <si>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</si>
  <si>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</si>
  <si>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</si>
  <si>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</si>
  <si>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</si>
  <si>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</si>
  <si>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</si>
  <si>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</si>
  <si>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</si>
  <si>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</si>
  <si>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</si>
  <si>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</si>
  <si>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</si>
  <si>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</si>
  <si>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</si>
  <si>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</si>
  <si>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</si>
  <si>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</si>
  <si>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</si>
  <si>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</si>
  <si>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</si>
  <si>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</si>
  <si>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</si>
  <si>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</si>
  <si>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</si>
  <si>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</si>
  <si>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</si>
  <si>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</si>
  <si>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</si>
  <si>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</si>
  <si>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</si>
  <si>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</si>
  <si>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</si>
  <si>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</si>
  <si>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</si>
  <si>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</si>
  <si>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</si>
  <si>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</si>
  <si>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</si>
  <si>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</si>
  <si>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</si>
  <si>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</si>
  <si>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</si>
  <si>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</si>
  <si>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</si>
  <si>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</si>
  <si>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</si>
  <si>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</si>
  <si>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</si>
  <si>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</si>
  <si>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</si>
  <si>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</si>
  <si>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</si>
  <si>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</si>
  <si>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</si>
  <si>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</si>
  <si>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</si>
  <si>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</si>
  <si>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</si>
  <si>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</si>
  <si>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</si>
  <si>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</si>
  <si>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</si>
  <si>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</si>
  <si>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</si>
  <si>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</si>
  <si>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</si>
  <si>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</si>
  <si>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</si>
  <si>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</si>
  <si>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</si>
  <si>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</si>
  <si>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</si>
  <si>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</si>
  <si>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</si>
  <si>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</si>
  <si>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</si>
  <si>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</si>
  <si>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</si>
  <si>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</si>
  <si>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</si>
  <si>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</si>
  <si>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</si>
  <si>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</si>
  <si>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</si>
  <si>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</si>
  <si>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</si>
  <si>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</si>
  <si>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</si>
  <si>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</si>
  <si>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</si>
  <si>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</si>
  <si>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</si>
  <si>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</si>
  <si>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</si>
  <si>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</si>
  <si>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</si>
  <si>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</si>
  <si>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</si>
  <si>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</si>
  <si>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</si>
  <si>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</si>
  <si>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</si>
  <si>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</si>
  <si>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</si>
  <si>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</si>
  <si>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</si>
  <si>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</si>
  <si>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</si>
  <si>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</si>
  <si>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</si>
  <si>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</si>
  <si>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</si>
  <si>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</si>
  <si>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</si>
  <si>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</si>
  <si>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</si>
  <si>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</si>
  <si>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</si>
  <si>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</si>
  <si>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</si>
  <si>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</si>
  <si>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</si>
  <si>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</si>
  <si>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</si>
  <si>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</si>
  <si>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</si>
  <si>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</si>
  <si>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</si>
  <si>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</si>
  <si>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</si>
  <si>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</si>
  <si>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</si>
  <si>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</si>
  <si>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</si>
  <si>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</si>
  <si>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</si>
  <si>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</si>
  <si>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</si>
  <si>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</si>
  <si>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</si>
  <si>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</si>
  <si>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</si>
  <si>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</si>
  <si>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</si>
  <si>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</si>
  <si>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</si>
  <si>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</si>
  <si>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</si>
  <si>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</si>
  <si>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</si>
  <si>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</si>
  <si>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</si>
  <si>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</si>
  <si>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</si>
  <si>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</si>
  <si>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</si>
  <si>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</si>
  <si>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</si>
  <si>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</si>
  <si>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</si>
  <si>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</si>
  <si>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</si>
  <si>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</si>
  <si>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</si>
  <si>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</si>
  <si>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</si>
  <si>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</si>
  <si>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</si>
  <si>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</si>
  <si>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</si>
  <si>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</si>
  <si>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</si>
  <si>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</si>
  <si>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</si>
  <si>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</si>
  <si>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</si>
  <si>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</si>
  <si>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</si>
  <si>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</si>
  <si>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</si>
  <si>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</si>
  <si>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</si>
  <si>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</si>
  <si>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</si>
  <si>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</si>
  <si>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</si>
  <si>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</si>
  <si>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</si>
  <si>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</si>
  <si>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</si>
  <si>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</si>
  <si>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</si>
  <si>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</si>
  <si>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</si>
  <si>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</si>
  <si>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</si>
  <si>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</si>
  <si>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</si>
  <si>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</si>
  <si>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</si>
  <si>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</si>
  <si>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</si>
  <si>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</si>
  <si>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</si>
  <si>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</si>
  <si>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</si>
  <si>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</si>
  <si>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</si>
  <si>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</si>
  <si>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</si>
  <si>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</si>
  <si>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</si>
  <si>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</si>
  <si>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</si>
  <si>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</si>
  <si>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</si>
  <si>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</si>
  <si>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</si>
  <si>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</si>
  <si>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</si>
  <si>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</si>
  <si>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</si>
  <si>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</si>
  <si>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</si>
  <si>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</si>
  <si>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</si>
  <si>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</si>
  <si>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</si>
  <si>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</si>
  <si>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</si>
  <si>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</si>
  <si>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</si>
  <si>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</si>
  <si>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</si>
  <si>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</si>
  <si>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</si>
  <si>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</si>
  <si>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</si>
  <si>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</si>
  <si>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</si>
  <si>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</si>
  <si>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</si>
  <si>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</si>
  <si>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</si>
  <si>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</si>
  <si>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</si>
  <si>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</si>
  <si>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</si>
  <si>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</si>
  <si>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</si>
  <si>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</si>
  <si>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</si>
  <si>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</si>
  <si>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</si>
  <si>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</si>
  <si>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</si>
  <si>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</si>
  <si>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</si>
  <si>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</si>
  <si>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</si>
  <si>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</si>
  <si>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</si>
  <si>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</si>
  <si>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</si>
  <si>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</si>
  <si>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</si>
  <si>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</si>
  <si>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</si>
  <si>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</si>
  <si>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</si>
  <si>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</si>
  <si>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</si>
  <si>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</si>
  <si>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</si>
  <si>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</si>
  <si>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</si>
  <si>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</si>
  <si>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</si>
  <si>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</si>
  <si>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</si>
  <si>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</si>
  <si>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</si>
  <si>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</si>
  <si>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</si>
  <si>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</si>
  <si>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</si>
  <si>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</si>
  <si>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</si>
  <si>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</si>
  <si>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</si>
  <si>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</si>
  <si>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</si>
  <si>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</si>
  <si>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</si>
  <si>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</si>
  <si>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</si>
  <si>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</si>
  <si>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</si>
  <si>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</si>
  <si>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</si>
  <si>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</si>
  <si>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</si>
  <si>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</si>
  <si>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</si>
  <si>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</si>
  <si>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</si>
  <si>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</si>
  <si>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</si>
  <si>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</si>
  <si>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</si>
  <si>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</si>
  <si>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</si>
  <si>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</si>
  <si>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</si>
  <si>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</si>
  <si>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</si>
  <si>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</si>
  <si>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</si>
  <si>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</si>
  <si>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</si>
  <si>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</si>
  <si>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</si>
  <si>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</si>
  <si>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</si>
  <si>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</si>
  <si>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</si>
  <si>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</si>
  <si>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</si>
  <si>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</si>
  <si>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</si>
  <si>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</si>
  <si>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</si>
  <si>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</si>
  <si>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</si>
  <si>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</si>
  <si>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</si>
  <si>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</si>
  <si>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</si>
  <si>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</si>
  <si>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</si>
  <si>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</si>
  <si>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</si>
  <si>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</si>
  <si>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</si>
  <si>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</si>
  <si>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</si>
  <si>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</si>
  <si>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</si>
  <si>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</si>
  <si>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</si>
  <si>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</si>
  <si>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</si>
  <si>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</si>
  <si>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</si>
  <si>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</si>
  <si>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</si>
  <si>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</si>
  <si>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</si>
  <si>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</si>
  <si>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</si>
  <si>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</si>
  <si>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</si>
  <si>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</si>
  <si>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</si>
  <si>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</si>
  <si>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</si>
  <si>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</si>
  <si>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</si>
  <si>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</si>
  <si>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</si>
  <si>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</si>
  <si>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</si>
  <si>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</si>
  <si>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</si>
  <si>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</si>
  <si>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</si>
  <si>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</si>
  <si>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</si>
  <si>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</si>
  <si>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</si>
  <si>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</si>
  <si>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</si>
  <si>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</si>
  <si>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</si>
  <si>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</si>
  <si>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</si>
  <si>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</si>
  <si>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</si>
  <si>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</si>
  <si>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</si>
  <si>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</si>
  <si>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</si>
  <si>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</si>
  <si>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</si>
  <si>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</si>
  <si>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</si>
  <si>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</si>
  <si>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</si>
  <si>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</si>
  <si>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</si>
  <si>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</si>
  <si>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</si>
  <si>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</si>
  <si>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</si>
  <si>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</si>
  <si>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</si>
  <si>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</si>
  <si>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</si>
  <si>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</si>
  <si>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</si>
  <si>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</si>
  <si>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</si>
  <si>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</si>
  <si>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</si>
  <si>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</si>
  <si>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</si>
  <si>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</si>
  <si>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</si>
  <si>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</si>
  <si>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</si>
  <si>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</si>
  <si>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</si>
  <si>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</si>
  <si>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</si>
  <si>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</si>
  <si>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</si>
  <si>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</si>
  <si>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</si>
  <si>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</si>
  <si>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</si>
  <si>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</si>
  <si>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</si>
  <si>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</si>
  <si>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</si>
  <si>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</si>
  <si>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</si>
  <si>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</si>
  <si>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</si>
  <si>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</si>
  <si>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</si>
  <si>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</si>
  <si>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</si>
  <si>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</si>
  <si>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</si>
  <si>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</si>
  <si>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</si>
  <si>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</si>
  <si>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</si>
  <si>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</si>
  <si>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</si>
  <si>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</si>
  <si>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</si>
  <si>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</si>
  <si>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</si>
  <si>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</si>
  <si>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</si>
  <si>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</si>
  <si>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</si>
  <si>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</si>
  <si>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</si>
  <si>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</si>
  <si>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</si>
  <si>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</si>
  <si>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</si>
  <si>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</si>
  <si>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</si>
  <si>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</si>
  <si>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</si>
  <si>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</si>
  <si>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</si>
  <si>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</si>
  <si>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</si>
  <si>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</si>
  <si>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</si>
  <si>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</si>
  <si>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</si>
  <si>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</si>
  <si>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</si>
  <si>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</si>
  <si>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</si>
  <si>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</si>
  <si>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</si>
  <si>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</si>
  <si>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</si>
  <si>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</si>
  <si>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</si>
  <si>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</si>
  <si>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</si>
  <si>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</si>
  <si>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</si>
  <si>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</si>
  <si>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</si>
  <si>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</si>
  <si>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</si>
  <si>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</si>
  <si>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</si>
  <si>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</si>
  <si>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</si>
  <si>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</si>
  <si>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</si>
  <si>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</si>
  <si>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</si>
  <si>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</si>
  <si>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</si>
  <si>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</si>
  <si>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</si>
  <si>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</si>
  <si>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</si>
  <si>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</si>
  <si>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</si>
  <si>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</si>
  <si>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</si>
  <si>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</si>
  <si>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</si>
  <si>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</si>
  <si>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</si>
  <si>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</si>
  <si>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</si>
  <si>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</si>
  <si>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</si>
  <si>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</si>
  <si>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</si>
  <si>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</si>
  <si>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</si>
  <si>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</si>
  <si>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</si>
  <si>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</si>
  <si>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</si>
  <si>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</si>
  <si>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</si>
  <si>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</si>
  <si>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</si>
  <si>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</si>
  <si>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</si>
  <si>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</si>
  <si>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</si>
  <si>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</si>
  <si>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</si>
  <si>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</si>
  <si>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</si>
  <si>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</si>
  <si>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</si>
  <si>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</si>
  <si>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</si>
  <si>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</si>
  <si>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</si>
  <si>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</si>
  <si>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</si>
  <si>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</si>
  <si>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</si>
  <si>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</si>
  <si>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</si>
  <si>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</si>
  <si>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</si>
  <si>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</si>
  <si>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</si>
  <si>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</si>
  <si>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</si>
  <si>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</si>
  <si>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</si>
  <si>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</si>
  <si>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</si>
  <si>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</si>
  <si>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</si>
  <si>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</si>
  <si>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</si>
  <si>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</si>
  <si>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</si>
  <si>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</si>
  <si>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</si>
  <si>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</si>
  <si>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</si>
  <si>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</si>
  <si>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</si>
  <si>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</si>
  <si>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</si>
  <si>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</si>
  <si>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</si>
  <si>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</si>
  <si>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</si>
  <si>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</si>
  <si>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</si>
  <si>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</si>
  <si>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</si>
  <si>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</si>
  <si>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</si>
  <si>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</si>
  <si>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</si>
  <si>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</si>
  <si>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</si>
  <si>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</si>
  <si>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</si>
  <si>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</si>
  <si>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</si>
  <si>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</si>
  <si>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</si>
  <si>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</si>
  <si>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</si>
  <si>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</si>
  <si>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</si>
  <si>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</si>
  <si>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</si>
  <si>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</si>
  <si>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</si>
  <si>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</si>
  <si>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</si>
  <si>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</si>
  <si>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</si>
  <si>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</si>
  <si>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</si>
  <si>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</si>
  <si>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</si>
  <si>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</si>
  <si>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</si>
  <si>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</si>
  <si>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</si>
  <si>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</si>
  <si>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</si>
  <si>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</si>
  <si>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</si>
  <si>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</si>
  <si>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</si>
  <si>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</si>
  <si>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</si>
  <si>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</si>
  <si>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</si>
  <si>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</si>
  <si>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</si>
  <si>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</si>
  <si>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</si>
  <si>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</si>
  <si>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</si>
  <si>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</si>
  <si>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</si>
  <si>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</si>
  <si>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</si>
  <si>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</si>
  <si>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</si>
  <si>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</si>
  <si>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</si>
  <si>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</si>
  <si>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</si>
  <si>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</si>
  <si>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</si>
  <si>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</si>
  <si>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</si>
  <si>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</si>
  <si>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</si>
  <si>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</si>
  <si>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</si>
  <si>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</si>
  <si>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</si>
  <si>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</si>
  <si>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</si>
  <si>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</si>
  <si>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</si>
  <si>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</si>
  <si>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</si>
  <si>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</si>
  <si>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</si>
  <si>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</si>
  <si>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</si>
  <si>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</si>
  <si>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</si>
  <si>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</si>
  <si>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</si>
  <si>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</si>
  <si>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</si>
  <si>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</si>
  <si>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</si>
  <si>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</si>
  <si>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</si>
  <si>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</si>
  <si>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</si>
  <si>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</si>
  <si>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</si>
  <si>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</si>
  <si>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</si>
  <si>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</si>
  <si>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</si>
  <si>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</si>
  <si>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</si>
  <si>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</si>
  <si>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</si>
  <si>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</si>
  <si>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</si>
  <si>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</si>
  <si>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</si>
  <si>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</si>
  <si>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</si>
  <si>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</si>
  <si>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</si>
  <si>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</si>
  <si>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</si>
  <si>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</si>
  <si>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</si>
  <si>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</si>
  <si>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</si>
  <si>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</si>
  <si>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</si>
  <si>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</si>
  <si>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</si>
  <si>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</si>
  <si>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</si>
  <si>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</si>
  <si>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</si>
  <si>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</si>
  <si>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</si>
  <si>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</si>
  <si>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</si>
  <si>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</si>
  <si>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</si>
  <si>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</si>
  <si>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</si>
  <si>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</si>
  <si>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</si>
  <si>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</si>
  <si>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</si>
  <si>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</si>
  <si>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</si>
  <si>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</si>
  <si>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</si>
  <si>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</si>
  <si>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</si>
  <si>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</si>
  <si>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</si>
  <si>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</si>
  <si>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</si>
  <si>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</si>
  <si>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</si>
  <si>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</si>
  <si>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</si>
  <si>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</si>
  <si>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</si>
  <si>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</si>
  <si>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</si>
  <si>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</si>
  <si>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</si>
  <si>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</si>
  <si>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</si>
  <si>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</si>
  <si>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</si>
  <si>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</si>
  <si>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</si>
  <si>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</si>
  <si>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</si>
  <si>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</si>
  <si>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</si>
  <si>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</si>
  <si>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</si>
  <si>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</si>
  <si>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</si>
  <si>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</si>
  <si>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</si>
  <si>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</si>
  <si>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</si>
  <si>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</si>
  <si>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</si>
  <si>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</si>
  <si>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</si>
  <si>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</si>
  <si>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</si>
  <si>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</si>
  <si>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</si>
  <si>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</si>
  <si>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</si>
  <si>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</si>
  <si>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</si>
  <si>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</si>
  <si>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</si>
  <si>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</si>
  <si>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</si>
  <si>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</si>
  <si>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</si>
  <si>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</si>
  <si>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</si>
  <si>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</si>
  <si>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</si>
  <si>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</si>
  <si>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</si>
  <si>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</si>
  <si>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</si>
  <si>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</si>
  <si>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</si>
  <si>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</si>
  <si>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</si>
  <si>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</si>
  <si>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</si>
  <si>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</si>
  <si>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</si>
  <si>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</si>
  <si>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</si>
  <si>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</si>
  <si>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</si>
  <si>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</si>
  <si>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</si>
  <si>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</si>
  <si>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</si>
  <si>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</si>
  <si>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</si>
  <si>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</si>
  <si>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</si>
  <si>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</si>
  <si>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</si>
  <si>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</si>
  <si>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</si>
  <si>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</si>
  <si>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</si>
  <si>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</si>
  <si>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</si>
  <si>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</si>
  <si>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</si>
  <si>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</si>
  <si>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</si>
  <si>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</si>
  <si>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</si>
  <si>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</si>
  <si>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</si>
  <si>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</si>
  <si>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</si>
  <si>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</si>
  <si>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</si>
  <si>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</si>
  <si>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</si>
  <si>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</si>
  <si>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</si>
  <si>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</si>
  <si>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</si>
  <si>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</si>
  <si>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</si>
  <si>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</si>
  <si>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</si>
  <si>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</si>
  <si>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</si>
  <si>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</si>
  <si>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</si>
  <si>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</si>
  <si>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</si>
  <si>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</si>
  <si>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</si>
  <si>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</si>
  <si>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</si>
  <si>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</si>
  <si>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</si>
  <si>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</si>
  <si>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</si>
  <si>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</si>
  <si>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</si>
  <si>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</si>
  <si>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</si>
  <si>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</si>
  <si>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</si>
  <si>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</si>
  <si>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</si>
  <si>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</si>
  <si>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</si>
  <si>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</si>
  <si>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</si>
  <si>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</si>
  <si>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</si>
  <si>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</si>
  <si>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</si>
  <si>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</si>
  <si>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</si>
  <si>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</si>
  <si>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</si>
  <si>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</si>
  <si>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</si>
  <si>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</si>
  <si>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</si>
  <si>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</si>
  <si>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</si>
  <si>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</si>
  <si>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</si>
  <si>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</si>
  <si>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</si>
  <si>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</si>
  <si>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</si>
  <si>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</si>
  <si>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</si>
  <si>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</si>
  <si>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</si>
  <si>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</si>
  <si>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</si>
  <si>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</si>
  <si>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</si>
  <si>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</si>
  <si>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</si>
  <si>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</si>
  <si>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</si>
  <si>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</si>
  <si>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</si>
  <si>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</si>
  <si>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</si>
  <si>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</si>
  <si>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</si>
  <si>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</si>
  <si>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</si>
  <si>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</si>
  <si>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</si>
  <si>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</si>
  <si>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</si>
  <si>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</si>
  <si>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</si>
  <si>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</si>
  <si>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</si>
  <si>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</si>
  <si>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</si>
  <si>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</si>
  <si>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</si>
  <si>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</si>
  <si>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</si>
  <si>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</si>
  <si>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</si>
  <si>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</si>
  <si>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</si>
  <si>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</si>
  <si>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</si>
  <si>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</si>
  <si>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</si>
  <si>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</si>
  <si>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</si>
  <si>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</si>
  <si>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</si>
  <si>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</si>
  <si>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</si>
  <si>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</si>
  <si>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</si>
  <si>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</si>
  <si>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</si>
  <si>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</si>
  <si>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</si>
  <si>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</si>
  <si>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</si>
  <si>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</si>
  <si>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</si>
  <si>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</si>
  <si>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</si>
  <si>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</si>
  <si>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</si>
  <si>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</si>
  <si>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</si>
  <si>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</si>
  <si>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</si>
  <si>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</si>
  <si>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</si>
  <si>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</si>
  <si>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</si>
  <si>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</si>
  <si>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</si>
  <si>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</si>
  <si>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</si>
  <si>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</si>
  <si>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</si>
  <si>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</si>
  <si>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</si>
  <si>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</si>
  <si>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</si>
  <si>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</si>
  <si>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</si>
  <si>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</si>
  <si>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</si>
  <si>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</si>
  <si>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</si>
  <si>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</si>
  <si>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</si>
  <si>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</si>
  <si>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</si>
  <si>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</si>
  <si>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</si>
  <si>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</si>
  <si>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</si>
  <si>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</si>
  <si>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</si>
  <si>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</si>
  <si>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</si>
  <si>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</si>
  <si>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</si>
  <si>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</si>
  <si>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</si>
  <si>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</si>
  <si>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</si>
  <si>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</si>
  <si>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</si>
  <si>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</si>
  <si>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</si>
  <si>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</si>
  <si>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</si>
  <si>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</si>
  <si>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</si>
  <si>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</si>
  <si>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</si>
  <si>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</si>
  <si>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</si>
  <si>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</si>
  <si>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</si>
  <si>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</si>
  <si>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</si>
  <si>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</si>
  <si>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</si>
  <si>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</si>
  <si>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</si>
  <si>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</si>
  <si>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</si>
  <si>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</si>
  <si>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</si>
  <si>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</si>
  <si>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</si>
  <si>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</si>
  <si>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</si>
  <si>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</si>
  <si>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</si>
  <si>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</si>
  <si>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</si>
  <si>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</si>
  <si>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</si>
  <si>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</si>
  <si>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</si>
  <si>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</si>
  <si>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</si>
  <si>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</si>
  <si>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</si>
  <si>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</si>
  <si>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</si>
  <si>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</si>
  <si>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</si>
  <si>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</si>
  <si>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</si>
  <si>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</si>
  <si>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</si>
  <si>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</si>
  <si>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</si>
  <si>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</si>
  <si>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</si>
  <si>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</si>
  <si>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</si>
  <si>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</si>
  <si>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</si>
  <si>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</si>
  <si>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</si>
  <si>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</si>
  <si>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</si>
  <si>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</si>
  <si>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</si>
  <si>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</si>
  <si>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</si>
  <si>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</si>
  <si>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</si>
  <si>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</si>
  <si>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</si>
  <si>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</si>
  <si>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</si>
  <si>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</si>
  <si>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</si>
  <si>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</si>
  <si>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</si>
  <si>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</si>
  <si>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</si>
  <si>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</si>
  <si>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</si>
  <si>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</si>
  <si>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</si>
  <si>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</si>
  <si>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</si>
  <si>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</si>
  <si>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</si>
  <si>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</si>
  <si>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</si>
  <si>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</si>
  <si>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</si>
  <si>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</si>
  <si>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</si>
  <si>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</si>
  <si>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</si>
  <si>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</si>
  <si>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</si>
  <si>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</si>
  <si>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</si>
  <si>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</si>
  <si>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</si>
  <si>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</si>
  <si>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</si>
  <si>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</si>
  <si>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</si>
  <si>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</si>
  <si>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</si>
  <si>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</si>
  <si>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</si>
  <si>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</si>
  <si>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</si>
  <si>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</si>
  <si>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</si>
  <si>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</si>
  <si>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</si>
  <si>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</si>
  <si>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</si>
  <si>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</si>
  <si>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</si>
  <si>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</si>
  <si>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</si>
  <si>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</si>
  <si>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</si>
  <si>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</si>
  <si>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</si>
  <si>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</si>
  <si>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</si>
  <si>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</si>
  <si>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</si>
  <si>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</si>
  <si>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</si>
  <si>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</si>
  <si>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</si>
  <si>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</si>
  <si>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</si>
  <si>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</si>
  <si>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</si>
  <si>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</si>
  <si>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</si>
  <si>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</si>
  <si>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</si>
  <si>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</si>
  <si>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</si>
  <si>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</si>
  <si>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</si>
  <si>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</si>
  <si>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</si>
  <si>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</si>
  <si>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</si>
  <si>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</si>
  <si>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</si>
  <si>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</si>
  <si>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</si>
  <si>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</si>
  <si>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</si>
  <si>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</si>
  <si>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</si>
  <si>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</si>
  <si>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</si>
  <si>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</si>
  <si>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</si>
  <si>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</si>
  <si>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</si>
  <si>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</si>
  <si>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</si>
  <si>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</si>
  <si>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</si>
  <si>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</si>
  <si>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</si>
  <si>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</si>
  <si>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</si>
  <si>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</si>
  <si>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</si>
  <si>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</si>
  <si>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</si>
  <si>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</si>
  <si>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</si>
  <si>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</si>
  <si>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</si>
  <si>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</si>
  <si>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</si>
  <si>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</si>
  <si>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</si>
  <si>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</si>
  <si>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</si>
  <si>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</si>
  <si>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</si>
  <si>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</si>
  <si>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</si>
  <si>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</si>
  <si>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</si>
  <si>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</si>
  <si>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</si>
  <si>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</si>
  <si>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</si>
  <si>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</si>
  <si>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</si>
  <si>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</si>
  <si>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</si>
  <si>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</si>
  <si>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</si>
  <si>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</si>
  <si>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</si>
  <si>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</si>
  <si>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</si>
  <si>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</si>
  <si>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</si>
  <si>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</si>
  <si>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</si>
  <si>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</si>
  <si>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</si>
  <si>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</si>
  <si>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</si>
  <si>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</si>
  <si>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</si>
  <si>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</si>
  <si>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</si>
  <si>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</si>
  <si>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</si>
  <si>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</si>
  <si>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</si>
  <si>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</si>
  <si>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</si>
  <si>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</si>
  <si>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</si>
  <si>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</si>
  <si>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</si>
  <si>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</si>
  <si>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</si>
  <si>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</si>
  <si>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</si>
  <si>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</si>
  <si>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</si>
  <si>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</si>
  <si>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</si>
  <si>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</si>
  <si>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</si>
  <si>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</si>
  <si>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</si>
  <si>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</si>
  <si>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</si>
  <si>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</si>
  <si>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</si>
  <si>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</si>
  <si>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</si>
  <si>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</si>
  <si>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</si>
  <si>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</si>
  <si>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</si>
  <si>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</si>
  <si>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</si>
  <si>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</si>
  <si>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</si>
  <si>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</si>
  <si>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</si>
  <si>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</si>
  <si>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</si>
  <si>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</si>
  <si>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</si>
  <si>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</si>
  <si>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</si>
  <si>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</si>
  <si>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</si>
  <si>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</si>
  <si>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</si>
  <si>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</si>
  <si>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</si>
  <si>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</si>
  <si>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</si>
  <si>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</si>
  <si>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</si>
  <si>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</si>
  <si>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</si>
  <si>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</si>
  <si>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</si>
  <si>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</si>
  <si>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</si>
  <si>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</si>
  <si>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</si>
  <si>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</si>
  <si>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</si>
  <si>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</si>
  <si>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</si>
  <si>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</si>
  <si>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</si>
  <si>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</si>
  <si>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</si>
  <si>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</si>
  <si>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</si>
  <si>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</si>
  <si>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</si>
  <si>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</si>
  <si>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</si>
  <si>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</si>
  <si>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</si>
  <si>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</si>
  <si>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</si>
  <si>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</si>
  <si>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</si>
  <si>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</si>
  <si>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</si>
  <si>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</si>
  <si>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</si>
  <si>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</si>
  <si>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</si>
  <si>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</si>
  <si>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</si>
  <si>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</si>
  <si>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</si>
  <si>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</si>
  <si>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</si>
  <si>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</si>
  <si>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</si>
  <si>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</si>
  <si>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</si>
  <si>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</si>
  <si>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</si>
  <si>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</si>
  <si>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</si>
  <si>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</si>
  <si>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</si>
  <si>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</si>
  <si>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</si>
  <si>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</si>
  <si>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</si>
  <si>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</si>
  <si>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</si>
  <si>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</si>
  <si>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</si>
  <si>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</si>
  <si>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</si>
  <si>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</si>
  <si>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</si>
  <si>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</si>
  <si>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</si>
  <si>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</si>
  <si>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</si>
  <si>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</si>
  <si>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</si>
  <si>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</si>
  <si>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</si>
  <si>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</si>
  <si>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</si>
  <si>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</si>
  <si>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</si>
  <si>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</si>
  <si>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</si>
  <si>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</si>
  <si>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</si>
  <si>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</si>
  <si>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</si>
  <si>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</si>
  <si>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</si>
  <si>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</si>
  <si>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</si>
  <si>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</si>
  <si>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</si>
  <si>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</si>
  <si>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</si>
  <si>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</si>
  <si>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</si>
  <si>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</si>
  <si>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</si>
  <si>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</si>
  <si>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</si>
  <si>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</si>
  <si>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</si>
  <si>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</si>
  <si>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</si>
  <si>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</si>
  <si>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</si>
  <si>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</si>
  <si>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</si>
  <si>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</si>
  <si>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</si>
  <si>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</si>
  <si>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</si>
  <si>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</si>
  <si>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</si>
  <si>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</si>
  <si>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</si>
  <si>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</si>
  <si>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</si>
  <si>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</si>
  <si>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</si>
  <si>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</si>
  <si>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</si>
  <si>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</si>
  <si>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</si>
  <si>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</si>
  <si>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</si>
  <si>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</si>
  <si>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</si>
  <si>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</si>
  <si>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</si>
  <si>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</si>
  <si>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</si>
  <si>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</si>
  <si>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</si>
  <si>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</si>
  <si>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</si>
  <si>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</si>
  <si>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</si>
  <si>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</si>
  <si>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</si>
  <si>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</si>
  <si>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</si>
  <si>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</si>
  <si>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</si>
  <si>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</si>
  <si>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</si>
  <si>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</si>
  <si>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</si>
  <si>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</si>
  <si>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</si>
  <si>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</si>
  <si>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</si>
  <si>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</si>
  <si>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</si>
  <si>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</si>
  <si>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</si>
  <si>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</si>
  <si>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</si>
  <si>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</si>
  <si>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</si>
  <si>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</si>
  <si>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</si>
  <si>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</si>
  <si>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</si>
  <si>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</si>
  <si>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</si>
  <si>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</si>
  <si>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</si>
  <si>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</si>
  <si>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</si>
  <si>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</si>
  <si>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</si>
  <si>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</si>
  <si>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</si>
  <si>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</si>
  <si>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</si>
  <si>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</si>
  <si>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</si>
  <si>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</si>
  <si>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</si>
  <si>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</si>
  <si>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</si>
  <si>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</si>
  <si>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</si>
  <si>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</si>
  <si>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</si>
  <si>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</si>
  <si>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</si>
  <si>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</si>
  <si>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</si>
  <si>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</si>
  <si>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</si>
  <si>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</si>
  <si>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</si>
  <si>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</si>
  <si>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</si>
  <si>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</si>
  <si>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</si>
  <si>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</si>
  <si>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</si>
  <si>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</si>
  <si>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</si>
  <si>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</si>
  <si>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</si>
  <si>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</si>
  <si>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</si>
  <si>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</si>
  <si>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</si>
  <si>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</si>
  <si>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</si>
  <si>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</si>
  <si>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</si>
  <si>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</si>
  <si>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</si>
  <si>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</si>
  <si>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</si>
  <si>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</si>
  <si>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</si>
  <si>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</si>
  <si>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</si>
  <si>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</si>
  <si>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</si>
  <si>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</si>
  <si>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</si>
  <si>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</si>
  <si>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</si>
  <si>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</si>
  <si>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</si>
  <si>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</si>
  <si>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</si>
  <si>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</si>
  <si>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</si>
  <si>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</si>
  <si>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</si>
  <si>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</si>
  <si>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</si>
  <si>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</si>
  <si>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</si>
  <si>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</si>
  <si>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</si>
  <si>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</si>
  <si>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</si>
  <si>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</si>
  <si>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</si>
  <si>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</si>
  <si>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</si>
  <si>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</si>
  <si>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</si>
  <si>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</si>
  <si>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</si>
  <si>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</si>
  <si>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</si>
  <si>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</si>
  <si>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</si>
  <si>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</si>
  <si>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</si>
  <si>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</si>
  <si>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</si>
  <si>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</si>
  <si>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</si>
  <si>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</si>
  <si>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</si>
  <si>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</si>
  <si>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</si>
  <si>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</si>
  <si>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</si>
  <si>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</si>
  <si>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</si>
  <si>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</si>
  <si>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</si>
  <si>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</si>
  <si>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</si>
  <si>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</si>
  <si>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</si>
  <si>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</si>
  <si>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</si>
  <si>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</si>
  <si>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</si>
  <si>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</si>
  <si>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</si>
  <si>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</si>
  <si>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</si>
  <si>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</si>
  <si>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</si>
  <si>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</si>
  <si>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</si>
  <si>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</si>
  <si>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</si>
  <si>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</si>
  <si>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</si>
  <si>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</si>
  <si>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</si>
  <si>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</si>
  <si>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</si>
  <si>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</si>
  <si>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</si>
  <si>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</si>
  <si>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</si>
  <si>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</si>
  <si>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</si>
  <si>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</si>
  <si>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</si>
  <si>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</si>
  <si>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</si>
  <si>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</si>
  <si>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</si>
  <si>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</si>
  <si>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</si>
  <si>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</si>
  <si>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</si>
  <si>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</si>
  <si>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</si>
  <si>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</si>
  <si>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</si>
  <si>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</si>
  <si>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</si>
  <si>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</si>
  <si>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</si>
  <si>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</si>
  <si>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</si>
  <si>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</si>
  <si>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</si>
  <si>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</si>
  <si>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</si>
  <si>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</si>
  <si>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</si>
  <si>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</si>
  <si>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</si>
  <si>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</si>
  <si>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</si>
  <si>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</si>
  <si>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</si>
  <si>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</si>
  <si>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</si>
  <si>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</si>
  <si>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</si>
  <si>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</si>
  <si>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</si>
  <si>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</si>
  <si>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</si>
  <si>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</si>
  <si>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</si>
  <si>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</si>
  <si>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</si>
  <si>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</si>
  <si>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</si>
  <si>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</si>
  <si>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</si>
  <si>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</si>
  <si>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</si>
  <si>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</si>
  <si>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</si>
  <si>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</si>
  <si>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</si>
  <si>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</si>
  <si>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</si>
  <si>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</si>
  <si>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</si>
  <si>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</si>
  <si>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</si>
  <si>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</si>
  <si>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</si>
  <si>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</si>
  <si>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</si>
  <si>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</si>
  <si>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</si>
  <si>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</si>
  <si>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</si>
  <si>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</si>
  <si>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</si>
  <si>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</si>
  <si>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</si>
  <si>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</si>
  <si>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</si>
  <si>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</si>
  <si>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</si>
  <si>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</si>
  <si>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</si>
  <si>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</si>
  <si>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</si>
  <si>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</si>
  <si>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</si>
  <si>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</si>
  <si>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</si>
  <si>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</si>
  <si>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</si>
  <si>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</si>
  <si>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</si>
  <si>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</si>
  <si>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</si>
  <si>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</si>
  <si>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</si>
  <si>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</si>
  <si>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</si>
  <si>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</si>
  <si>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</si>
  <si>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</si>
  <si>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</si>
  <si>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</si>
  <si>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</si>
  <si>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</si>
  <si>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</si>
  <si>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</si>
  <si>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</si>
  <si>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</si>
  <si>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</si>
  <si>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</si>
  <si>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</si>
  <si>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</si>
  <si>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</si>
  <si>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</si>
  <si>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</si>
  <si>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</si>
  <si>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</si>
  <si>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</si>
  <si>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</si>
  <si>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</si>
  <si>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</si>
  <si>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</si>
  <si>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</si>
  <si>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</si>
  <si>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</si>
  <si>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</si>
  <si>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</si>
  <si>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</si>
  <si>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</si>
  <si>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</si>
  <si>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</si>
  <si>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</si>
  <si>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</si>
  <si>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</si>
  <si>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</si>
  <si>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</si>
  <si>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</si>
  <si>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</si>
  <si>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</si>
  <si>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</si>
  <si>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</si>
  <si>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</si>
  <si>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</si>
  <si>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</si>
  <si>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</si>
  <si>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</si>
  <si>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</si>
  <si>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</si>
  <si>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</si>
  <si>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</si>
  <si>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</si>
  <si>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</si>
  <si>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</si>
  <si>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</si>
  <si>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</si>
  <si>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</si>
  <si>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</si>
  <si>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</si>
  <si>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</si>
  <si>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</si>
  <si>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</si>
  <si>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</si>
  <si>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</si>
  <si>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</si>
  <si>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</si>
  <si>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</si>
  <si>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</si>
  <si>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</si>
  <si>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</si>
  <si>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</si>
  <si>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</si>
  <si>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</si>
  <si>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</si>
  <si>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</si>
  <si>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</si>
  <si>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</si>
  <si>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</si>
  <si>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</si>
  <si>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</si>
  <si>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</si>
  <si>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</si>
  <si>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</si>
  <si>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</si>
  <si>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</si>
  <si>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</si>
  <si>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</si>
  <si>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</si>
  <si>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</si>
  <si>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</si>
  <si>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</si>
  <si>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</si>
  <si>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</si>
  <si>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</si>
  <si>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</si>
  <si>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</si>
  <si>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</si>
  <si>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</si>
  <si>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</si>
  <si>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</si>
  <si>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</si>
  <si>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</si>
  <si>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</si>
  <si>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</si>
  <si>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</si>
  <si>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</si>
  <si>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</si>
  <si>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</si>
  <si>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</si>
  <si>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</si>
  <si>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</si>
  <si>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</si>
  <si>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</si>
  <si>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</si>
  <si>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</si>
  <si>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</si>
  <si>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</si>
  <si>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</si>
  <si>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</si>
  <si>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</si>
  <si>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</si>
  <si>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</si>
  <si>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</si>
  <si>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</si>
  <si>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</si>
  <si>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</si>
  <si>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</si>
  <si>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</si>
  <si>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</si>
  <si>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</si>
  <si>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</si>
  <si>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</si>
  <si>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</si>
  <si>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</si>
  <si>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</si>
  <si>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</si>
  <si>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</si>
  <si>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</si>
  <si>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</si>
  <si>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</si>
  <si>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</si>
  <si>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</si>
  <si>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</si>
  <si>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</si>
  <si>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</si>
  <si>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</si>
  <si>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</si>
  <si>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</si>
  <si>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</si>
  <si>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</si>
  <si>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</si>
  <si>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</si>
  <si>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</si>
  <si>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</si>
  <si>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</si>
  <si>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</si>
  <si>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</si>
  <si>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</si>
  <si>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</si>
  <si>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</si>
  <si>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</si>
  <si>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</si>
  <si>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</si>
  <si>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</si>
  <si>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</si>
  <si>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</si>
  <si>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</si>
  <si>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</si>
  <si>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</si>
  <si>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</si>
  <si>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</si>
  <si>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</si>
  <si>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</si>
  <si>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</si>
  <si>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</si>
  <si>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</si>
  <si>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</si>
  <si>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</si>
  <si>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</si>
  <si>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</si>
  <si>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</si>
  <si>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</si>
  <si>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</si>
  <si>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</si>
  <si>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</si>
  <si>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</si>
  <si>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</si>
  <si>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</si>
  <si>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</si>
  <si>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</si>
  <si>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</si>
  <si>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</si>
  <si>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</si>
  <si>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</si>
  <si>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</si>
  <si>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</si>
  <si>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</si>
  <si>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</si>
  <si>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</si>
  <si>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</si>
  <si>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</si>
  <si>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</si>
  <si>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</si>
  <si>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</si>
  <si>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</si>
  <si>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</si>
  <si>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</si>
  <si>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</si>
  <si>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</si>
  <si>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</si>
  <si>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</si>
  <si>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</si>
  <si>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</si>
  <si>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</si>
  <si>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</si>
  <si>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</si>
  <si>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</si>
  <si>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</si>
  <si>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</si>
  <si>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</si>
  <si>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</si>
  <si>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</si>
  <si>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</si>
  <si>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</si>
  <si>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</si>
  <si>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</si>
  <si>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</si>
  <si>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</si>
  <si>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</si>
  <si>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</si>
  <si>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</si>
  <si>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</si>
  <si>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</si>
  <si>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</si>
  <si>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</si>
  <si>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</si>
  <si>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</si>
  <si>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</si>
  <si>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</si>
  <si>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</si>
  <si>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</si>
  <si>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</si>
  <si>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</si>
  <si>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</si>
  <si>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</si>
  <si>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</si>
  <si>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</si>
  <si>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</si>
  <si>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</si>
  <si>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</si>
  <si>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</si>
  <si>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</si>
  <si>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</si>
  <si>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</si>
  <si>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</si>
  <si>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</si>
  <si>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</si>
  <si>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</si>
  <si>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</si>
  <si>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</si>
  <si>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</si>
  <si>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</si>
  <si>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</si>
  <si>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</si>
  <si>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</si>
  <si>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</si>
  <si>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</si>
  <si>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</si>
  <si>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</si>
  <si>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</si>
  <si>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</si>
  <si>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</si>
  <si>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</si>
  <si>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</si>
  <si>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</si>
  <si>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</si>
  <si>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</si>
  <si>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</si>
  <si>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</si>
  <si>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</si>
  <si>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</si>
  <si>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</si>
  <si>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</si>
  <si>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</si>
  <si>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</si>
  <si>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</si>
  <si>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</si>
  <si>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</si>
  <si>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</si>
  <si>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</si>
  <si>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</si>
  <si>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</si>
  <si>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</si>
  <si>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</si>
  <si>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</si>
  <si>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</si>
  <si>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</si>
  <si>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</si>
  <si>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</si>
  <si>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</si>
  <si>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</si>
  <si>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</si>
  <si>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</si>
  <si>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</si>
  <si>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</si>
  <si>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</si>
  <si>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</si>
  <si>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</si>
  <si>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</si>
  <si>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</si>
  <si>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</si>
  <si>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</si>
  <si>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</si>
  <si>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</si>
  <si>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</si>
  <si>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</si>
  <si>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</si>
  <si>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</si>
  <si>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</si>
  <si>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</si>
  <si>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</si>
  <si>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</si>
  <si>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</si>
  <si>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</si>
  <si>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</si>
  <si>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</si>
  <si>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</si>
  <si>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</si>
  <si>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</si>
  <si>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</si>
  <si>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</si>
  <si>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</si>
  <si>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</si>
  <si>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</si>
  <si>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</si>
  <si>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</si>
  <si>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</si>
  <si>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</si>
  <si>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</si>
  <si>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</si>
  <si>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</si>
  <si>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</si>
  <si>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</si>
  <si>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</si>
  <si>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</si>
  <si>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</si>
  <si>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</si>
  <si>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</si>
  <si>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</si>
  <si>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</si>
  <si>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</si>
  <si>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</si>
  <si>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</si>
  <si>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</si>
  <si>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</si>
  <si>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</si>
  <si>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</si>
  <si>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</si>
  <si>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</si>
  <si>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</si>
  <si>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</si>
  <si>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</si>
  <si>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</si>
  <si>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</si>
  <si>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</si>
  <si>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</si>
  <si>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</si>
  <si>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</si>
  <si>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</si>
  <si>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</si>
  <si>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</si>
  <si>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</si>
  <si>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</si>
  <si>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</si>
  <si>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</si>
  <si>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</si>
  <si>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</si>
  <si>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</si>
  <si>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</si>
  <si>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</si>
  <si>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</si>
  <si>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</si>
  <si>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</si>
  <si>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</si>
  <si>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</si>
  <si>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</si>
  <si>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</si>
  <si>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</si>
  <si>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</si>
  <si>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</si>
  <si>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</si>
  <si>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</si>
  <si>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</si>
  <si>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</si>
  <si>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</si>
  <si>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</si>
  <si>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</si>
  <si>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</si>
  <si>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</si>
  <si>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</si>
  <si>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</si>
  <si>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</si>
  <si>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</si>
  <si>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</si>
  <si>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</si>
  <si>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</si>
  <si>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</si>
  <si>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</si>
  <si>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</si>
  <si>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</si>
  <si>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</si>
  <si>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</si>
  <si>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</si>
  <si>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</si>
  <si>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</si>
  <si>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</si>
  <si>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</si>
  <si>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</si>
  <si>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</si>
  <si>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</si>
  <si>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</si>
  <si>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</si>
  <si>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</si>
  <si>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</si>
  <si>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</si>
  <si>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</si>
  <si>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</si>
  <si>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</si>
  <si>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</si>
  <si>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</si>
  <si>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</si>
  <si>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</si>
  <si>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</si>
  <si>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</si>
  <si>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</si>
  <si>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</si>
  <si>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</si>
  <si>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</si>
  <si>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</si>
  <si>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</si>
  <si>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</si>
  <si>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</si>
  <si>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</si>
  <si>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</si>
  <si>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</si>
  <si>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</si>
  <si>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</si>
  <si>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</si>
  <si>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</si>
  <si>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</si>
  <si>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</si>
  <si>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</si>
  <si>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</si>
  <si>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</si>
  <si>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</si>
  <si>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</si>
  <si>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</si>
  <si>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</si>
  <si>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</si>
  <si>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</si>
  <si>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</si>
  <si>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</si>
  <si>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</si>
  <si>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</si>
  <si>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</si>
  <si>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</si>
  <si>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</si>
  <si>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</si>
  <si>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</si>
  <si>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</si>
  <si>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</si>
  <si>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</si>
  <si>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</si>
  <si>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</si>
  <si>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</si>
  <si>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</si>
  <si>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</si>
  <si>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</si>
  <si>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</si>
  <si>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</si>
  <si>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</si>
  <si>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</si>
  <si>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</si>
  <si>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</si>
  <si>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</si>
  <si>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</si>
  <si>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</si>
  <si>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</si>
  <si>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</si>
  <si>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</si>
  <si>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</si>
  <si>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</si>
  <si>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</si>
  <si>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</si>
  <si>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</si>
  <si>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</si>
  <si>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</si>
  <si>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</si>
  <si>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</si>
  <si>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</si>
  <si>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</si>
  <si>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</si>
  <si>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</si>
  <si>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</si>
  <si>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</si>
  <si>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</si>
  <si>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</si>
  <si>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</si>
  <si>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</si>
  <si>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</si>
  <si>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</si>
  <si>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</si>
  <si>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</si>
  <si>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</si>
  <si>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</si>
  <si>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</si>
  <si>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</si>
  <si>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</si>
  <si>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</si>
  <si>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</si>
  <si>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</si>
  <si>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</si>
  <si>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</si>
  <si>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</si>
  <si>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</si>
  <si>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</si>
  <si>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</si>
  <si>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</si>
  <si>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</si>
  <si>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</si>
  <si>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</si>
  <si>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</si>
  <si>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</si>
  <si>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</si>
  <si>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</si>
  <si>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</si>
  <si>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</si>
  <si>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</si>
  <si>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</si>
  <si>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</si>
  <si>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</si>
  <si>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</si>
  <si>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</si>
  <si>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</si>
  <si>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</si>
  <si>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</si>
  <si>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</si>
  <si>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</si>
  <si>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</si>
  <si>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</si>
  <si>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</si>
  <si>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</si>
  <si>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</si>
  <si>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</si>
  <si>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</si>
  <si>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</si>
  <si>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</si>
  <si>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</si>
  <si>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</si>
  <si>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</si>
  <si>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</si>
  <si>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</si>
  <si>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</si>
  <si>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</si>
  <si>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</si>
  <si>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</si>
  <si>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</si>
  <si>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</si>
  <si>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</si>
  <si>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</si>
  <si>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</si>
  <si>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</si>
  <si>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</si>
  <si>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</si>
  <si>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</si>
  <si>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</si>
  <si>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</si>
  <si>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</si>
  <si>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</si>
  <si>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</si>
  <si>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</si>
  <si>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</si>
  <si>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</si>
  <si>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</si>
  <si>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</si>
  <si>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</si>
  <si>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</si>
  <si>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</si>
  <si>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</si>
  <si>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</si>
  <si>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</si>
  <si>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</si>
  <si>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</si>
  <si>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</si>
  <si>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</si>
  <si>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</si>
  <si>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</si>
  <si>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</si>
  <si>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</si>
  <si>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</si>
  <si>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</si>
  <si>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</si>
  <si>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</si>
  <si>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</si>
  <si>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</si>
  <si>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</si>
  <si>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</si>
  <si>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</si>
  <si>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</si>
  <si>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</si>
  <si>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</si>
  <si>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</si>
  <si>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</si>
  <si>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</si>
  <si>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</si>
  <si>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</si>
  <si>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</si>
  <si>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</si>
  <si>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</si>
  <si>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</si>
  <si>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</si>
  <si>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</si>
  <si>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</si>
  <si>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</si>
  <si>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</si>
  <si>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</si>
  <si>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</si>
  <si>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</si>
  <si>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</si>
  <si>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</si>
  <si>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</si>
  <si>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</si>
  <si>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</si>
  <si>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</si>
  <si>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</si>
  <si>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</si>
  <si>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</si>
  <si>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</si>
  <si>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</si>
  <si>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</si>
  <si>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</si>
  <si>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</si>
  <si>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</si>
  <si>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</si>
  <si>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</si>
  <si>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</si>
  <si>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</si>
  <si>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</si>
  <si>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</si>
  <si>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</si>
  <si>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</si>
  <si>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</si>
  <si>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</si>
  <si>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</si>
  <si>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</si>
  <si>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</si>
  <si>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</si>
  <si>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</si>
  <si>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</si>
  <si>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</si>
  <si>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</si>
  <si>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</si>
  <si>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</si>
  <si>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</si>
  <si>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</si>
  <si>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</si>
  <si>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</si>
  <si>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</si>
  <si>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</si>
  <si>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</si>
  <si>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</si>
  <si>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</si>
  <si>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</si>
  <si>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</si>
  <si>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</si>
  <si>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</si>
  <si>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</si>
  <si>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</si>
  <si>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</si>
  <si>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</si>
  <si>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</si>
  <si>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</si>
  <si>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</si>
  <si>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</si>
  <si>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</si>
  <si>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</si>
  <si>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</si>
  <si>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</si>
  <si>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</si>
  <si>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</si>
  <si>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</si>
  <si>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</si>
  <si>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</si>
  <si>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</si>
  <si>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</si>
  <si>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</si>
  <si>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</si>
  <si>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</si>
  <si>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</si>
  <si>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</si>
  <si>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</si>
  <si>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</si>
  <si>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</si>
  <si>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</si>
  <si>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</si>
  <si>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</si>
  <si>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</si>
  <si>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</si>
  <si>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</si>
  <si>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</si>
  <si>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</si>
  <si>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</si>
  <si>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</si>
  <si>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</si>
  <si>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</si>
  <si>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</si>
  <si>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</si>
  <si>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</si>
  <si>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</si>
  <si>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</si>
  <si>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</si>
  <si>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</si>
  <si>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</si>
  <si>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</si>
  <si>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</si>
  <si>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</si>
  <si>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</si>
  <si>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</si>
  <si>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</si>
  <si>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</si>
  <si>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</si>
  <si>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</si>
  <si>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</si>
  <si>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</si>
  <si>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</si>
  <si>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</si>
  <si>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</si>
  <si>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</si>
  <si>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</si>
  <si>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</si>
  <si>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</si>
  <si>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</si>
  <si>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</si>
  <si>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</si>
  <si>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</si>
  <si>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</si>
  <si>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</si>
  <si>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</si>
  <si>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</si>
  <si>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</si>
  <si>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</si>
  <si>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</si>
  <si>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</si>
  <si>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</si>
  <si>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</si>
  <si>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</si>
  <si>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</si>
  <si>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</si>
  <si>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</si>
  <si>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</si>
  <si>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</si>
  <si>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</si>
  <si>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</si>
  <si>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</si>
  <si>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</si>
  <si>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</si>
  <si>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</si>
  <si>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</si>
  <si>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</si>
  <si>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</si>
  <si>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</si>
  <si>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</si>
  <si>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</si>
  <si>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</si>
  <si>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</si>
  <si>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</si>
  <si>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</si>
  <si>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</si>
  <si>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</si>
  <si>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</si>
  <si>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</si>
  <si>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</si>
  <si>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</si>
  <si>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</si>
  <si>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</si>
  <si>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</si>
  <si>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</si>
  <si>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</si>
  <si>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</si>
  <si>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</si>
  <si>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</si>
  <si>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</si>
  <si>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</si>
  <si>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</si>
  <si>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</si>
  <si>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</si>
  <si>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</si>
  <si>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</si>
  <si>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</si>
  <si>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</si>
  <si>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</si>
  <si>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</si>
  <si>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</si>
  <si>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</si>
  <si>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</si>
  <si>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</si>
  <si>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</si>
  <si>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</si>
  <si>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</si>
  <si>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</si>
  <si>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</si>
  <si>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</si>
  <si>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</si>
  <si>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</si>
  <si>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</si>
  <si>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</si>
  <si>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</si>
  <si>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</si>
  <si>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</si>
  <si>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</si>
  <si>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</si>
  <si>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</si>
  <si>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</si>
  <si>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</si>
  <si>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</si>
  <si>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</si>
  <si>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</si>
  <si>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</si>
  <si>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</si>
  <si>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</si>
  <si>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</si>
  <si>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</si>
  <si>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</si>
  <si>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</si>
  <si>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</si>
  <si>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</si>
  <si>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</si>
  <si>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</si>
  <si>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</si>
  <si>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</si>
  <si>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</si>
  <si>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</si>
  <si>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</si>
  <si>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</si>
  <si>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</si>
  <si>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</si>
  <si>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</si>
  <si>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</si>
  <si>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</si>
  <si>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</si>
  <si>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</si>
  <si>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</si>
  <si>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</si>
  <si>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</si>
  <si>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</si>
  <si>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</si>
  <si>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</si>
  <si>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</si>
  <si>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</si>
  <si>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</si>
  <si>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</si>
  <si>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</si>
  <si>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</si>
  <si>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</si>
  <si>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</si>
  <si>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</si>
  <si>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</si>
  <si>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</si>
  <si>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</si>
  <si>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</si>
  <si>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</si>
  <si>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</si>
  <si>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</si>
  <si>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</si>
  <si>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</si>
  <si>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</si>
  <si>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</si>
  <si>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</si>
  <si>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</si>
  <si>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</si>
  <si>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</si>
  <si>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</si>
  <si>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</si>
  <si>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</si>
  <si>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</si>
  <si>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</si>
  <si>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</si>
  <si>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</si>
  <si>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</si>
  <si>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</si>
  <si>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</si>
  <si>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</si>
  <si>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</si>
  <si>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</si>
  <si>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</si>
  <si>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</si>
  <si>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</si>
  <si>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</si>
  <si>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</si>
  <si>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</si>
  <si>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</si>
  <si>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</si>
  <si>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</si>
  <si>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</si>
  <si>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</si>
  <si>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</si>
  <si>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</si>
  <si>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</si>
  <si>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</si>
  <si>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</si>
  <si>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</si>
  <si>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</si>
  <si>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</si>
  <si>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</si>
  <si>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</si>
  <si>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</si>
  <si>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</si>
  <si>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</si>
  <si>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</si>
  <si>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</si>
  <si>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</si>
  <si>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</si>
  <si>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</si>
  <si>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</si>
  <si>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</si>
  <si>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</si>
  <si>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</si>
  <si>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</si>
  <si>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</si>
  <si>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</si>
  <si>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</si>
  <si>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</si>
  <si>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</si>
  <si>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</si>
  <si>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</si>
  <si>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</si>
  <si>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</si>
  <si>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</si>
  <si>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</si>
  <si>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</si>
  <si>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</si>
  <si>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</si>
  <si>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</si>
  <si>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</si>
  <si>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</si>
  <si>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</si>
  <si>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</si>
  <si>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</si>
  <si>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</si>
  <si>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</si>
  <si>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</si>
  <si>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</si>
  <si>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</si>
  <si>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</si>
  <si>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</si>
  <si>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</si>
  <si>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</si>
  <si>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</si>
  <si>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</si>
  <si>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</si>
  <si>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</si>
  <si>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</si>
  <si>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</si>
  <si>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</si>
  <si>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</si>
  <si>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</si>
  <si>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</si>
  <si>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</si>
  <si>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</si>
  <si>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</si>
  <si>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</si>
  <si>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</si>
  <si>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</si>
  <si>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</si>
  <si>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</si>
  <si>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</si>
  <si>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</si>
  <si>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</si>
  <si>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</si>
  <si>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</si>
  <si>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</si>
  <si>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</si>
  <si>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</si>
  <si>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</si>
  <si>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</si>
  <si>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</si>
  <si>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</si>
  <si>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</si>
  <si>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</si>
  <si>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</si>
  <si>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</si>
  <si>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</si>
  <si>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</si>
  <si>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</si>
  <si>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</si>
  <si>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</si>
  <si>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</si>
  <si>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</si>
  <si>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</si>
  <si>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</si>
  <si>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</si>
  <si>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</si>
  <si>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</si>
  <si>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</si>
  <si>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</si>
  <si>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</si>
  <si>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</si>
  <si>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</si>
  <si>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</si>
  <si>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</si>
  <si>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</si>
  <si>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</si>
  <si>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</si>
  <si>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</si>
  <si>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</si>
  <si>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</si>
  <si>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</si>
  <si>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</si>
  <si>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</si>
  <si>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</si>
  <si>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</si>
  <si>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</si>
  <si>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</si>
  <si>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</si>
  <si>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</si>
  <si>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</si>
  <si>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</si>
  <si>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</si>
  <si>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</si>
  <si>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</si>
  <si>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</si>
  <si>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</si>
  <si>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</si>
  <si>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</si>
  <si>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</si>
  <si>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</si>
  <si>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</si>
  <si>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</si>
  <si>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</si>
  <si>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</si>
  <si>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</si>
  <si>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</si>
  <si>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</si>
  <si>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</si>
  <si>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</si>
  <si>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</si>
  <si>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</si>
  <si>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</si>
  <si>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</si>
  <si>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</si>
  <si>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</si>
  <si>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</si>
  <si>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</si>
  <si>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</si>
  <si>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</si>
  <si>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</si>
  <si>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</si>
  <si>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</si>
  <si>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</si>
  <si>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</si>
  <si>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</si>
  <si>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</si>
  <si>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</si>
  <si>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</si>
  <si>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</si>
  <si>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</si>
  <si>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</si>
  <si>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</si>
  <si>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</si>
  <si>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</si>
  <si>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</si>
  <si>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</si>
  <si>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</si>
  <si>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</si>
  <si>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</si>
  <si>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</si>
  <si>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</si>
  <si>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</si>
  <si>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</si>
  <si>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</si>
  <si>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</si>
  <si>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</si>
  <si>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</si>
  <si>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</si>
  <si>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</si>
  <si>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</si>
  <si>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</si>
  <si>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</si>
  <si>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</si>
  <si>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</si>
  <si>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</si>
  <si>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</si>
  <si>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</si>
  <si>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</si>
  <si>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</si>
  <si>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</si>
  <si>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</si>
  <si>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</si>
  <si>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</si>
  <si>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</si>
  <si>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</si>
  <si>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</si>
  <si>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</si>
  <si>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</si>
  <si>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</si>
  <si>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</si>
  <si>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</si>
  <si>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</si>
  <si>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</si>
  <si>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</si>
  <si>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</si>
  <si>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</si>
  <si>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</si>
  <si>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</si>
  <si>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</si>
  <si>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</si>
  <si>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</si>
  <si>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</si>
  <si>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</si>
  <si>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</si>
  <si>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</si>
  <si>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</si>
  <si>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</si>
  <si>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</si>
  <si>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</si>
  <si>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</si>
  <si>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</si>
  <si>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</si>
  <si>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</si>
  <si>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</si>
  <si>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</si>
  <si>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</si>
  <si>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</si>
  <si>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</si>
  <si>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</si>
  <si>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</si>
  <si>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</si>
  <si>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</si>
  <si>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</si>
  <si>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</si>
  <si>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</si>
  <si>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</si>
  <si>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</si>
  <si>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</si>
  <si>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</si>
  <si>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</si>
  <si>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</si>
  <si>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</si>
  <si>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</si>
  <si>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</si>
  <si>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</si>
  <si>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</si>
  <si>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</si>
  <si>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</si>
  <si>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</si>
  <si>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</si>
  <si>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</si>
  <si>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</si>
  <si>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</si>
  <si>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</si>
  <si>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</si>
  <si>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</si>
  <si>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</si>
  <si>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</si>
  <si>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</si>
  <si>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</si>
  <si>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</si>
  <si>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</si>
  <si>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</si>
  <si>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</si>
  <si>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</si>
  <si>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</si>
  <si>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</si>
  <si>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</si>
  <si>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</si>
  <si>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</si>
  <si>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</si>
  <si>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</si>
  <si>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</si>
  <si>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</si>
  <si>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</si>
  <si>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</si>
  <si>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</si>
  <si>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</si>
  <si>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</si>
  <si>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</si>
  <si>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</si>
  <si>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</si>
  <si>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</si>
  <si>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</si>
  <si>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</si>
  <si>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</si>
  <si>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</si>
  <si>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</si>
  <si>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</si>
  <si>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</si>
  <si>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</si>
  <si>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</si>
  <si>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</si>
  <si>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</si>
  <si>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</si>
  <si>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</si>
  <si>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</si>
  <si>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</si>
  <si>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</si>
  <si>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</si>
  <si>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</si>
  <si>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</si>
  <si>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</si>
  <si>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</si>
  <si>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</si>
  <si>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</si>
  <si>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</si>
  <si>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</si>
  <si>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</si>
  <si>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</si>
  <si>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</si>
  <si>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</si>
  <si>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</si>
  <si>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</si>
  <si>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</si>
  <si>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</si>
  <si>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</si>
  <si>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</si>
  <si>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</si>
  <si>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</si>
  <si>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</si>
  <si>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</si>
  <si>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</si>
  <si>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</si>
  <si>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</si>
  <si>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</si>
  <si>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</si>
  <si>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</si>
  <si>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</si>
  <si>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</si>
  <si>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</si>
  <si>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</si>
  <si>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</si>
  <si>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</si>
  <si>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</si>
  <si>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</si>
  <si>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</si>
  <si>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</si>
  <si>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</si>
  <si>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</si>
  <si>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</si>
  <si>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</si>
  <si>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</si>
  <si>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</si>
  <si>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</si>
  <si>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</si>
  <si>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</si>
  <si>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</si>
  <si>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</si>
  <si>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</si>
  <si>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</si>
  <si>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</si>
  <si>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</si>
  <si>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</si>
  <si>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</si>
  <si>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</si>
  <si>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</si>
  <si>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</si>
  <si>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</si>
  <si>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</si>
  <si>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</si>
  <si>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</si>
  <si>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</si>
  <si>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</si>
  <si>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</si>
  <si>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</si>
  <si>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</si>
  <si>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</si>
  <si>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</si>
  <si>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</si>
  <si>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</si>
  <si>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</si>
  <si>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</si>
  <si>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</si>
  <si>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</si>
  <si>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</si>
  <si>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</si>
  <si>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</si>
  <si>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</si>
  <si>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</si>
  <si>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</si>
  <si>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</si>
  <si>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</si>
  <si>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</si>
  <si>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</si>
  <si>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</si>
  <si>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</si>
  <si>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</si>
  <si>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</si>
  <si>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</si>
  <si>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</si>
  <si>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</si>
  <si>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</si>
  <si>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</si>
  <si>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</si>
  <si>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</si>
  <si>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</si>
  <si>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</si>
  <si>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</si>
  <si>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</si>
  <si>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</si>
  <si>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</si>
  <si>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</si>
  <si>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</si>
  <si>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</si>
  <si>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</si>
  <si>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</si>
  <si>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</si>
  <si>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</si>
  <si>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</si>
  <si>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</si>
  <si>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</si>
  <si>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</si>
  <si>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</si>
  <si>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</si>
  <si>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</si>
  <si>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</si>
  <si>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</si>
  <si>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</si>
  <si>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</si>
  <si>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</si>
  <si>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</si>
  <si>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</si>
  <si>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</si>
  <si>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</si>
  <si>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</si>
  <si>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</si>
  <si>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</si>
  <si>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</si>
  <si>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</si>
  <si>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</si>
  <si>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</si>
  <si>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</si>
  <si>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</si>
  <si>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</si>
  <si>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</si>
  <si>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</si>
  <si>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</si>
  <si>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</si>
  <si>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</si>
  <si>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</si>
  <si>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</si>
  <si>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</si>
  <si>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</si>
  <si>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</si>
  <si>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</si>
  <si>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</si>
  <si>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</si>
  <si>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</si>
  <si>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</si>
  <si>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</si>
  <si>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</si>
  <si>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</si>
  <si>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</si>
  <si>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</si>
  <si>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</si>
  <si>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</si>
  <si>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</si>
  <si>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</si>
  <si>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</si>
  <si>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</si>
  <si>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</si>
  <si>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</si>
  <si>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</si>
  <si>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</si>
  <si>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</si>
  <si>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</si>
  <si>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</si>
  <si>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</si>
  <si>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</si>
  <si>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</si>
  <si>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</si>
  <si>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</si>
  <si>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</si>
  <si>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</si>
  <si>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</si>
  <si>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</si>
  <si>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</si>
  <si>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</si>
  <si>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</si>
  <si>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</si>
  <si>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</si>
  <si>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</si>
  <si>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</si>
  <si>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</si>
  <si>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</si>
  <si>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</si>
  <si>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</si>
  <si>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</si>
  <si>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</si>
  <si>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</si>
  <si>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</si>
  <si>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</si>
  <si>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</si>
  <si>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</si>
  <si>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</si>
  <si>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</si>
  <si>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</si>
  <si>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</si>
  <si>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</si>
  <si>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</si>
  <si>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</si>
  <si>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</si>
  <si>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</si>
  <si>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</si>
  <si>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</si>
  <si>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</si>
  <si>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</si>
  <si>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</si>
  <si>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</si>
  <si>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</si>
  <si>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</si>
  <si>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</si>
  <si>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</si>
  <si>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</si>
  <si>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</si>
  <si>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</si>
  <si>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</si>
  <si>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</si>
  <si>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</si>
  <si>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</si>
  <si>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</si>
  <si>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</si>
  <si>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</si>
  <si>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</si>
  <si>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</si>
  <si>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</si>
  <si>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</si>
  <si>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</si>
  <si>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</si>
  <si>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</si>
  <si>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</si>
  <si>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</si>
  <si>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</si>
  <si>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</si>
  <si>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</si>
  <si>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</si>
  <si>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</si>
  <si>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</si>
  <si>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</si>
  <si>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</si>
  <si>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</si>
  <si>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</si>
  <si>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</si>
  <si>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</si>
  <si>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</si>
  <si>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</si>
  <si>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</si>
  <si>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</si>
  <si>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</si>
  <si>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</si>
  <si>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</si>
  <si>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</si>
  <si>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</si>
  <si>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</si>
  <si>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</si>
  <si>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</si>
  <si>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</si>
  <si>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</si>
  <si>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</si>
  <si>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</si>
  <si>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</si>
  <si>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</si>
  <si>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</si>
  <si>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</si>
  <si>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</si>
  <si>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</si>
  <si>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</si>
  <si>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</si>
  <si>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</si>
  <si>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</si>
  <si>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</si>
  <si>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</si>
  <si>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</si>
  <si>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</si>
  <si>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</si>
  <si>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</si>
  <si>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</si>
  <si>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</si>
  <si>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</si>
  <si>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</si>
  <si>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</si>
  <si>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</si>
  <si>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</si>
  <si>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</si>
  <si>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</si>
  <si>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</si>
  <si>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</si>
  <si>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</si>
  <si>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</si>
  <si>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</si>
  <si>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</si>
  <si>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</si>
  <si>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</si>
  <si>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</si>
  <si>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</si>
  <si>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</si>
  <si>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</si>
  <si>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</si>
  <si>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</si>
  <si>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</si>
  <si>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</si>
  <si>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</si>
  <si>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</si>
  <si>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</si>
  <si>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</si>
  <si>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</si>
  <si>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</si>
  <si>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</si>
  <si>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</si>
  <si>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</si>
  <si>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</si>
  <si>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</si>
  <si>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</si>
  <si>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</si>
  <si>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</si>
  <si>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</si>
  <si>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</si>
  <si>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</si>
  <si>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</si>
  <si>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</si>
  <si>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</si>
  <si>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</si>
  <si>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</si>
  <si>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</si>
  <si>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</si>
  <si>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</si>
  <si>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</si>
  <si>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</si>
  <si>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</si>
  <si>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</si>
  <si>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</si>
  <si>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</si>
  <si>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</si>
  <si>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</si>
  <si>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</si>
  <si>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</si>
  <si>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</si>
  <si>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</si>
  <si>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</si>
  <si>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</si>
  <si>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</si>
  <si>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</si>
  <si>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</si>
  <si>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</si>
  <si>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</si>
  <si>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</si>
  <si>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</si>
  <si>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</si>
  <si>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</si>
  <si>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</si>
  <si>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</si>
  <si>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</si>
  <si>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</si>
  <si>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</si>
  <si>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</si>
  <si>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</si>
  <si>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</si>
  <si>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</si>
  <si>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</si>
  <si>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</si>
  <si>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</si>
  <si>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</si>
  <si>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</si>
  <si>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</si>
  <si>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</si>
  <si>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</si>
  <si>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</si>
  <si>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</si>
  <si>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</si>
  <si>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</si>
  <si>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</si>
  <si>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</si>
  <si>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</si>
  <si>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</si>
  <si>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</si>
  <si>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</si>
  <si>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</si>
  <si>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</si>
  <si>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</si>
  <si>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</si>
  <si>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</si>
  <si>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</si>
  <si>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</si>
  <si>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</si>
  <si>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</si>
  <si>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</si>
  <si>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</si>
  <si>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</si>
  <si>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</si>
  <si>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</si>
  <si>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</si>
  <si>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</si>
  <si>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</si>
  <si>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</si>
  <si>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</si>
  <si>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</si>
  <si>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</si>
  <si>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</si>
  <si>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</si>
  <si>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</si>
  <si>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</si>
  <si>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</si>
  <si>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</si>
  <si>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</si>
  <si>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</si>
  <si>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</si>
  <si>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</si>
  <si>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</si>
  <si>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</si>
  <si>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</si>
  <si>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</si>
  <si>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</si>
  <si>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</si>
  <si>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</si>
  <si>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</si>
  <si>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</si>
  <si>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</si>
  <si>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</si>
  <si>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</si>
  <si>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</si>
  <si>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</si>
  <si>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</si>
  <si>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</si>
  <si>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</si>
  <si>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</si>
  <si>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</si>
  <si>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</si>
  <si>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</si>
  <si>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</si>
  <si>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</si>
  <si>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</si>
  <si>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</si>
  <si>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</si>
  <si>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</si>
  <si>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</si>
  <si>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</si>
  <si>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</si>
  <si>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</si>
  <si>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</si>
  <si>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</si>
  <si>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</si>
  <si>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</si>
  <si>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</si>
  <si>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</si>
  <si>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</si>
  <si>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</si>
  <si>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</si>
  <si>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</si>
  <si>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</si>
  <si>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</si>
  <si>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</si>
  <si>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</si>
  <si>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</si>
  <si>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</si>
  <si>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</si>
  <si>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</si>
  <si>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</si>
  <si>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</si>
  <si>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</si>
  <si>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</si>
  <si>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</si>
  <si>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</si>
  <si>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</si>
  <si>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</si>
  <si>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</si>
  <si>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</si>
  <si>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</si>
  <si>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</si>
  <si>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</si>
  <si>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</si>
  <si>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</si>
  <si>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</si>
  <si>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</si>
  <si>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</si>
  <si>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</si>
  <si>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</si>
  <si>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</si>
  <si>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</si>
  <si>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</si>
  <si>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</si>
  <si>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</si>
  <si>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</si>
  <si>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</si>
  <si>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</si>
  <si>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</si>
  <si>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</si>
  <si>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</si>
  <si>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</si>
  <si>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</si>
  <si>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</si>
  <si>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</si>
  <si>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</si>
  <si>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</si>
  <si>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</si>
  <si>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</si>
  <si>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</si>
  <si>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</si>
  <si>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</si>
  <si>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</si>
  <si>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</si>
  <si>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</si>
  <si>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</si>
  <si>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</si>
  <si>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</si>
  <si>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</si>
  <si>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</si>
  <si>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</si>
  <si>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</si>
  <si>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</si>
  <si>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</si>
  <si>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</si>
  <si>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</si>
  <si>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</si>
  <si>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</si>
  <si>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</si>
  <si>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</si>
  <si>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</si>
  <si>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</si>
  <si>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</si>
  <si>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</si>
  <si>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</si>
  <si>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</si>
  <si>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</si>
  <si>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</si>
  <si>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</si>
  <si>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</si>
  <si>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</si>
  <si>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</si>
  <si>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</si>
  <si>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</si>
  <si>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</si>
  <si>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</si>
  <si>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</si>
  <si>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</si>
  <si>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</si>
  <si>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</si>
  <si>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</si>
  <si>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</si>
  <si>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</si>
  <si>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</si>
  <si>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</si>
  <si>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</si>
  <si>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</si>
  <si>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</si>
  <si>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</si>
  <si>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</si>
  <si>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</si>
  <si>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</si>
  <si>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</si>
  <si>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</si>
  <si>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</si>
  <si>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</si>
  <si>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</si>
  <si>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</si>
  <si>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</si>
  <si>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</si>
  <si>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</si>
  <si>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</si>
  <si>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</si>
  <si>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</si>
  <si>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</si>
  <si>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</si>
  <si>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</si>
  <si>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</si>
  <si>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</si>
  <si>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</si>
  <si>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</si>
  <si>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</si>
  <si>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</si>
  <si>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</si>
  <si>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</si>
  <si>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</si>
  <si>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</si>
  <si>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</si>
  <si>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</si>
  <si>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</si>
  <si>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</si>
  <si>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</si>
  <si>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</si>
  <si>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</si>
  <si>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</si>
  <si>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</si>
  <si>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</si>
  <si>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</si>
  <si>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</si>
  <si>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</si>
  <si>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</si>
  <si>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</si>
  <si>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</si>
  <si>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</si>
  <si>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</si>
  <si>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</si>
  <si>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</si>
  <si>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</si>
  <si>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</si>
  <si>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</si>
  <si>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</si>
  <si>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</si>
  <si>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</si>
  <si>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</si>
  <si>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</si>
  <si>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</si>
  <si>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</si>
  <si>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</si>
  <si>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</si>
  <si>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</si>
  <si>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</si>
  <si>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</si>
  <si>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</si>
  <si>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</si>
  <si>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</si>
  <si>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</si>
  <si>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</si>
  <si>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</si>
  <si>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</si>
  <si>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</si>
  <si>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</si>
  <si>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</si>
  <si>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</si>
  <si>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</si>
  <si>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</si>
  <si>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</si>
  <si>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</si>
  <si>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</si>
  <si>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</si>
  <si>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</si>
  <si>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</si>
  <si>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</si>
  <si>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</si>
  <si>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</si>
  <si>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</si>
  <si>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</si>
  <si>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</si>
  <si>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</si>
  <si>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</si>
  <si>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</si>
  <si>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</si>
  <si>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</si>
  <si>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</si>
  <si>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</si>
  <si>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</si>
  <si>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</si>
  <si>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</si>
  <si>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</si>
  <si>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</si>
  <si>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</si>
  <si>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</si>
  <si>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</si>
  <si>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</si>
  <si>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</si>
  <si>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</si>
  <si>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</si>
  <si>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</si>
  <si>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</si>
  <si>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</si>
  <si>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</si>
  <si>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</si>
  <si>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</si>
  <si>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</si>
  <si>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</si>
  <si>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</si>
  <si>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</si>
  <si>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</si>
  <si>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</si>
  <si>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</si>
  <si>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</si>
  <si>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</si>
  <si>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</si>
  <si>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</si>
  <si>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</si>
  <si>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</si>
  <si>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</si>
  <si>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</si>
  <si>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</si>
  <si>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</si>
  <si>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</si>
  <si>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</si>
  <si>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</si>
  <si>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</si>
  <si>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</si>
  <si>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</si>
  <si>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</si>
  <si>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</si>
  <si>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</si>
  <si>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</si>
  <si>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</si>
  <si>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</si>
  <si>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</si>
  <si>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</si>
  <si>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</si>
  <si>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</si>
  <si>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</si>
  <si>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</si>
  <si>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</si>
  <si>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</si>
  <si>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</si>
  <si>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</si>
  <si>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</si>
  <si>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</si>
  <si>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</si>
  <si>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</si>
  <si>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</si>
  <si>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</si>
  <si>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</si>
  <si>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</si>
  <si>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</si>
  <si>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</si>
  <si>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</si>
  <si>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</si>
  <si>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</si>
  <si>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</si>
  <si>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</si>
  <si>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</si>
  <si>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</si>
  <si>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</si>
  <si>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</si>
  <si>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</si>
  <si>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</si>
  <si>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</si>
  <si>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</si>
  <si>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</si>
  <si>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</si>
  <si>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</si>
  <si>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</si>
  <si>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</si>
  <si>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</si>
  <si>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</si>
  <si>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</si>
  <si>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</si>
  <si>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</si>
  <si>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</si>
  <si>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</si>
  <si>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</si>
  <si>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</si>
  <si>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</si>
  <si>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</si>
  <si>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</si>
  <si>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</si>
  <si>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</si>
  <si>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</si>
  <si>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</si>
  <si>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</si>
  <si>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</si>
  <si>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</si>
  <si>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</si>
  <si>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</si>
  <si>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</si>
  <si>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</si>
  <si>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</si>
  <si>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</si>
  <si>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</si>
  <si>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</si>
  <si>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</si>
  <si>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</si>
  <si>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</si>
  <si>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</si>
  <si>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</si>
  <si>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</si>
  <si>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</si>
  <si>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</si>
  <si>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</si>
  <si>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</si>
  <si>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</si>
  <si>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</si>
  <si>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</si>
  <si>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</si>
  <si>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</si>
  <si>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</si>
  <si>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</si>
  <si>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</si>
  <si>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</si>
  <si>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</si>
  <si>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</si>
  <si>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</si>
  <si>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</si>
  <si>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</si>
  <si>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</si>
  <si>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</si>
  <si>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</si>
  <si>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</si>
  <si>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</si>
  <si>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</si>
  <si>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</si>
  <si>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</si>
  <si>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</si>
  <si>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</si>
  <si>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</si>
  <si>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</si>
  <si>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</si>
  <si>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</si>
  <si>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</si>
  <si>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</si>
  <si>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</si>
  <si>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</si>
  <si>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</si>
  <si>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</si>
  <si>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</si>
  <si>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</si>
  <si>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</si>
  <si>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</si>
  <si>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</si>
  <si>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</si>
  <si>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</si>
  <si>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</si>
  <si>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</si>
  <si>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</si>
  <si>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</si>
  <si>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</si>
  <si>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</si>
  <si>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</si>
  <si>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</si>
  <si>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</si>
  <si>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</si>
  <si>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</si>
  <si>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</si>
  <si>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</si>
  <si>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</si>
  <si>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</si>
  <si>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</si>
  <si>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</si>
  <si>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</si>
  <si>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</si>
  <si>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</si>
  <si>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</si>
  <si>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</si>
  <si>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</si>
  <si>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</si>
  <si>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</si>
  <si>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</si>
  <si>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</si>
  <si>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</si>
  <si>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</si>
  <si>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</si>
  <si>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</si>
  <si>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</si>
  <si>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</si>
  <si>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</si>
  <si>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</si>
  <si>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</si>
  <si>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</si>
  <si>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</si>
  <si>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</si>
  <si>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</si>
  <si>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</si>
  <si>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</si>
  <si>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</si>
  <si>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</si>
  <si>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</si>
  <si>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</si>
  <si>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</si>
  <si>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</si>
  <si>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</si>
  <si>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</si>
  <si>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</si>
  <si>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</si>
  <si>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</si>
  <si>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</si>
  <si>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</si>
  <si>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</si>
  <si>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</si>
  <si>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</si>
  <si>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</si>
  <si>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</si>
  <si>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</si>
  <si>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</si>
  <si>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</si>
  <si>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</si>
  <si>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</si>
  <si>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</si>
  <si>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</si>
  <si>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</si>
  <si>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</si>
  <si>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</si>
  <si>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</si>
  <si>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</si>
  <si>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</si>
  <si>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</si>
  <si>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</si>
  <si>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</si>
  <si>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</si>
  <si>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</si>
  <si>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</si>
  <si>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</si>
  <si>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</si>
  <si>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</si>
  <si>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</si>
  <si>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</si>
  <si>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</si>
  <si>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</si>
  <si>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</si>
  <si>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</si>
  <si>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</si>
  <si>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</si>
  <si>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</si>
  <si>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</si>
  <si>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</si>
  <si>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</si>
  <si>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</si>
  <si>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</si>
  <si>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</si>
  <si>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</si>
  <si>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</si>
  <si>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</si>
  <si>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</si>
  <si>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</si>
  <si>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</si>
  <si>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</si>
  <si>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</si>
  <si>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</si>
  <si>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</si>
  <si>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</si>
  <si>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</si>
  <si>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</si>
  <si>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</si>
  <si>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</si>
  <si>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</si>
  <si>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</si>
  <si>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</si>
  <si>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</si>
  <si>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</si>
  <si>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</si>
  <si>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</si>
  <si>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</si>
  <si>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</si>
  <si>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</si>
  <si>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</si>
  <si>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</si>
  <si>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</si>
  <si>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</si>
  <si>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</si>
  <si>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</si>
  <si>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</si>
  <si>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</si>
  <si>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</si>
  <si>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</si>
  <si>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</si>
  <si>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</si>
  <si>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</si>
  <si>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</si>
  <si>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</si>
  <si>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</si>
  <si>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</si>
  <si>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</si>
  <si>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</si>
  <si>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</si>
  <si>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</si>
  <si>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</si>
  <si>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</si>
  <si>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</si>
  <si>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</si>
  <si>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</si>
  <si>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</si>
  <si>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</si>
  <si>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</si>
  <si>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</si>
  <si>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</si>
  <si>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</si>
  <si>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</si>
  <si>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</si>
  <si>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</si>
  <si>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</si>
  <si>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</si>
  <si>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</si>
  <si>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</si>
  <si>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</si>
  <si>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</si>
  <si>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</si>
  <si>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</si>
  <si>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</si>
  <si>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</si>
  <si>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</si>
  <si>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</si>
  <si>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</si>
  <si>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</si>
  <si>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</si>
  <si>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</si>
  <si>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</si>
  <si>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</si>
  <si>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</si>
  <si>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</si>
  <si>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</si>
  <si>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</si>
  <si>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</si>
  <si>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</si>
  <si>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</si>
  <si>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</si>
  <si>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</si>
  <si>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</si>
  <si>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</si>
  <si>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</si>
  <si>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</si>
  <si>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</si>
  <si>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</si>
  <si>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</si>
  <si>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</si>
  <si>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</si>
  <si>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</si>
  <si>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</si>
  <si>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</si>
  <si>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</si>
  <si>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</si>
  <si>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</si>
  <si>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</si>
  <si>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</si>
  <si>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</si>
  <si>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</si>
  <si>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</si>
  <si>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</si>
  <si>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</si>
  <si>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</si>
  <si>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</si>
  <si>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</si>
  <si>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</si>
  <si>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</si>
  <si>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</si>
  <si>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</si>
  <si>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</si>
  <si>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</si>
  <si>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</si>
  <si>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</si>
  <si>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</si>
  <si>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</si>
  <si>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</si>
  <si>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</si>
  <si>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</si>
  <si>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</si>
  <si>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</si>
  <si>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</si>
  <si>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</si>
  <si>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</si>
  <si>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</si>
  <si>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</si>
  <si>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</si>
  <si>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</si>
  <si>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</si>
  <si>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</si>
  <si>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</si>
  <si>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</si>
  <si>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</si>
  <si>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</si>
  <si>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</si>
  <si>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</si>
  <si>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</si>
  <si>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</si>
  <si>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</si>
  <si>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</si>
  <si>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</si>
  <si>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</si>
  <si>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</si>
  <si>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</si>
  <si>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</si>
  <si>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</si>
  <si>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</si>
  <si>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</si>
  <si>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</si>
  <si>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</si>
  <si>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</si>
  <si>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</si>
  <si>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</si>
  <si>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</si>
  <si>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</si>
  <si>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</si>
  <si>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</si>
  <si>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</si>
  <si>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</si>
  <si>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</si>
  <si>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</si>
  <si>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</si>
  <si>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</si>
  <si>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</si>
  <si>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</si>
  <si>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</si>
  <si>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</si>
  <si>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</si>
  <si>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</si>
  <si>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</si>
  <si>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</si>
  <si>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</si>
  <si>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</si>
  <si>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</si>
  <si>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</si>
  <si>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</si>
  <si>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</si>
  <si>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</si>
  <si>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</si>
  <si>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</si>
  <si>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</si>
  <si>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</si>
  <si>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</si>
  <si>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</si>
  <si>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</si>
  <si>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</si>
  <si>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</si>
  <si>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</si>
  <si>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</si>
  <si>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</si>
  <si>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</si>
  <si>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</si>
  <si>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</si>
  <si>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</si>
  <si>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</si>
  <si>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</si>
  <si>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</si>
  <si>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</si>
  <si>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</si>
  <si>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</si>
  <si>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</si>
  <si>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</si>
  <si>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</si>
  <si>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</si>
  <si>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</si>
  <si>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</si>
  <si>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</si>
  <si>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</si>
  <si>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</si>
  <si>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</si>
  <si>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</si>
  <si>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</si>
  <si>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</si>
  <si>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</si>
  <si>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</si>
  <si>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</si>
  <si>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</si>
  <si>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</si>
  <si>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</si>
  <si>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</si>
  <si>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</si>
  <si>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</si>
  <si>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</si>
  <si>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</si>
  <si>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</si>
  <si>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</si>
  <si>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</si>
  <si>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</si>
  <si>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</si>
  <si>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</si>
  <si>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</si>
  <si>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</si>
  <si>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</si>
  <si>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</si>
  <si>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</si>
  <si>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</si>
  <si>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</si>
  <si>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</si>
  <si>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</si>
  <si>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</si>
  <si>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</si>
  <si>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</si>
  <si>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</si>
  <si>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</si>
  <si>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</si>
  <si>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</si>
  <si>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</si>
  <si>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</si>
  <si>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</si>
  <si>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</si>
  <si>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</si>
  <si>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</si>
  <si>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</si>
  <si>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</si>
  <si>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</si>
  <si>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</si>
  <si>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</si>
  <si>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</si>
  <si>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</si>
  <si>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</si>
  <si>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</si>
  <si>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</si>
  <si>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</si>
  <si>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</si>
  <si>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</si>
  <si>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</si>
  <si>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</si>
  <si>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</si>
  <si>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</si>
  <si>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</si>
  <si>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</si>
  <si>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</si>
  <si>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</si>
  <si>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</si>
  <si>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</si>
  <si>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</si>
  <si>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</si>
  <si>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</si>
  <si>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</si>
  <si>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</si>
  <si>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</si>
  <si>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</si>
  <si>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</si>
  <si>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</si>
  <si>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</si>
  <si>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</si>
  <si>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</si>
  <si>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</si>
  <si>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</si>
  <si>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</si>
  <si>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</si>
  <si>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</si>
  <si>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</si>
  <si>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</si>
  <si>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</si>
  <si>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</si>
  <si>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</si>
  <si>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</si>
  <si>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</si>
  <si>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</si>
  <si>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</si>
  <si>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</si>
  <si>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</si>
  <si>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</si>
  <si>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</si>
  <si>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</si>
  <si>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</si>
  <si>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</si>
  <si>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</si>
  <si>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</si>
  <si>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</si>
  <si>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</si>
  <si>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</si>
  <si>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</si>
  <si>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</si>
  <si>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</si>
  <si>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</si>
  <si>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</si>
  <si>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</si>
  <si>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</si>
  <si>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</si>
  <si>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</si>
  <si>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</si>
  <si>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</si>
  <si>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</si>
  <si>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</si>
  <si>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</si>
  <si>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</si>
  <si>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</si>
  <si>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</si>
  <si>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</si>
  <si>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</si>
  <si>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</si>
  <si>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</si>
  <si>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</si>
  <si>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</si>
  <si>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</si>
  <si>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</si>
  <si>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</si>
  <si>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</si>
  <si>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</si>
  <si>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</si>
  <si>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</si>
  <si>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</si>
  <si>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</si>
  <si>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</si>
  <si>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</si>
  <si>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</si>
  <si>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</si>
  <si>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</si>
  <si>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</si>
  <si>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</si>
  <si>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</si>
  <si>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</si>
  <si>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</si>
  <si>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</si>
  <si>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</si>
  <si>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</si>
  <si>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</si>
  <si>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</si>
  <si>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</si>
  <si>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</si>
  <si>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</si>
  <si>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</si>
  <si>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</si>
  <si>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</si>
  <si>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</si>
  <si>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</si>
  <si>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</si>
  <si>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</si>
  <si>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</si>
  <si>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</si>
  <si>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</si>
  <si>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</si>
  <si>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</si>
  <si>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</si>
  <si>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</si>
  <si>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</si>
  <si>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</si>
  <si>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</si>
  <si>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</si>
  <si>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</si>
  <si>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</si>
  <si>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</si>
  <si>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</si>
  <si>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</si>
  <si>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</si>
  <si>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</si>
  <si>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</si>
  <si>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</si>
  <si>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</si>
  <si>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</si>
  <si>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</si>
  <si>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</si>
  <si>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</si>
  <si>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</si>
  <si>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</si>
  <si>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</si>
  <si>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</si>
  <si>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</si>
  <si>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</si>
  <si>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</si>
  <si>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</si>
  <si>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</si>
  <si>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</si>
  <si>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</si>
  <si>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</si>
  <si>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</si>
  <si>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</si>
  <si>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</si>
  <si>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</si>
  <si>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</si>
  <si>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</si>
  <si>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</si>
  <si>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</si>
  <si>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</si>
  <si>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</si>
  <si>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</si>
  <si>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</si>
  <si>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</si>
  <si>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</si>
  <si>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</si>
  <si>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</si>
  <si>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</si>
  <si>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</si>
  <si>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</si>
  <si>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</si>
  <si>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</si>
  <si>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</si>
  <si>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</si>
  <si>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</si>
  <si>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</si>
  <si>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</si>
  <si>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</si>
  <si>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</si>
  <si>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</si>
  <si>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</si>
  <si>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</si>
  <si>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</si>
  <si>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</si>
  <si>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</si>
  <si>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</si>
  <si>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</si>
  <si>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</si>
  <si>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</si>
  <si>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</si>
  <si>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</si>
  <si>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</si>
  <si>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</si>
  <si>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</si>
  <si>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</si>
  <si>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</si>
  <si>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</si>
  <si>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</si>
  <si>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</si>
  <si>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</si>
  <si>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</si>
  <si>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</si>
  <si>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</si>
  <si>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</si>
  <si>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</si>
  <si>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</si>
  <si>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</si>
  <si>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</si>
  <si>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</si>
  <si>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</si>
  <si>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</si>
  <si>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</si>
  <si>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</si>
  <si>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</si>
  <si>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</si>
  <si>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</si>
  <si>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</si>
  <si>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</si>
  <si>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</si>
  <si>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</si>
  <si>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</si>
  <si>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</si>
  <si>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</si>
  <si>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</si>
  <si>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</si>
  <si>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</si>
  <si>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</si>
  <si>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</si>
  <si>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</si>
  <si>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</si>
  <si>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</si>
  <si>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</si>
  <si>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</si>
  <si>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</si>
  <si>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</si>
  <si>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</si>
  <si>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</si>
  <si>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</si>
  <si>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</si>
  <si>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</si>
  <si>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</si>
  <si>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</si>
  <si>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</si>
  <si>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</si>
  <si>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</si>
  <si>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</si>
  <si>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</si>
  <si>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</si>
  <si>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</si>
  <si>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</si>
  <si>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</si>
  <si>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</si>
  <si>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</si>
  <si>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</si>
  <si>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</si>
  <si>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</si>
  <si>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</si>
  <si>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</si>
  <si>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</si>
  <si>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</si>
  <si>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</si>
  <si>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</si>
  <si>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</si>
  <si>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</si>
  <si>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</si>
  <si>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</si>
  <si>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</si>
  <si>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</si>
  <si>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</si>
  <si>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</si>
  <si>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</si>
  <si>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</si>
  <si>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</si>
  <si>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</si>
  <si>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</si>
  <si>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</si>
  <si>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</si>
  <si>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</si>
  <si>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</si>
  <si>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</si>
  <si>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</si>
  <si>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</si>
  <si>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</si>
  <si>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</si>
  <si>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</si>
  <si>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</si>
  <si>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</si>
  <si>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</si>
  <si>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</si>
  <si>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</si>
  <si>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</si>
  <si>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</si>
  <si>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</si>
  <si>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</si>
  <si>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</si>
  <si>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</si>
  <si>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</si>
  <si>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</si>
  <si>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</si>
  <si>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</si>
  <si>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</si>
  <si>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</si>
  <si>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</si>
  <si>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</si>
  <si>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</si>
  <si>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</si>
  <si>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</si>
  <si>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</si>
  <si>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</si>
  <si>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</si>
  <si>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</si>
  <si>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</si>
  <si>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</si>
  <si>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</si>
  <si>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</si>
  <si>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</si>
  <si>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</si>
  <si>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</si>
  <si>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</si>
  <si>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</si>
  <si>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</si>
  <si>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</si>
  <si>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</si>
  <si>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</si>
  <si>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</si>
  <si>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</si>
  <si>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</si>
  <si>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</si>
  <si>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</si>
  <si>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</si>
  <si>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</si>
  <si>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</si>
  <si>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</si>
  <si>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</si>
  <si>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</si>
  <si>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</si>
  <si>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</si>
  <si>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</si>
  <si>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</si>
  <si>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</si>
  <si>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</si>
  <si>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</si>
  <si>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</si>
  <si>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</si>
  <si>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</si>
  <si>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</si>
  <si>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</si>
  <si>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</si>
  <si>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</si>
  <si>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</si>
  <si>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</si>
  <si>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</si>
  <si>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</si>
  <si>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</si>
  <si>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</si>
  <si>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</si>
  <si>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</si>
  <si>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</si>
  <si>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</si>
  <si>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</si>
  <si>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</si>
  <si>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</si>
  <si>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</si>
  <si>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</si>
  <si>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</si>
  <si>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</si>
  <si>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</si>
  <si>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</si>
  <si>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</si>
  <si>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</si>
  <si>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</si>
  <si>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</si>
  <si>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</si>
  <si>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</si>
  <si>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</si>
  <si>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</si>
  <si>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</si>
  <si>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</si>
  <si>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</si>
  <si>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</si>
  <si>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</si>
  <si>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</si>
  <si>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</si>
  <si>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</si>
  <si>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</si>
  <si>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</si>
  <si>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</si>
  <si>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</si>
  <si>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</si>
  <si>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</si>
  <si>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</si>
  <si>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</si>
  <si>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</si>
  <si>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</si>
  <si>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</si>
  <si>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</si>
  <si>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</si>
  <si>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</si>
  <si>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</si>
  <si>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</si>
  <si>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</si>
  <si>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</si>
  <si>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</si>
  <si>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</si>
  <si>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</si>
  <si>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</si>
  <si>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</si>
  <si>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</si>
  <si>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</si>
  <si>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</si>
  <si>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</si>
  <si>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</si>
  <si>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</si>
  <si>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</si>
  <si>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</si>
  <si>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</si>
  <si>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</si>
  <si>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</si>
  <si>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</si>
  <si>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</si>
  <si>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</si>
  <si>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</si>
  <si>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</si>
  <si>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</si>
  <si>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</si>
  <si>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</si>
  <si>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</si>
  <si>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</si>
  <si>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</si>
  <si>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</si>
  <si>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</si>
  <si>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</si>
  <si>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</si>
  <si>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</si>
  <si>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</si>
  <si>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</si>
  <si>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</si>
  <si>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</si>
  <si>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</si>
  <si>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</si>
  <si>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</si>
  <si>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</si>
  <si>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</si>
  <si>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</si>
  <si>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</si>
  <si>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</si>
  <si>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</si>
  <si>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</si>
  <si>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</si>
  <si>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</si>
  <si>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</si>
  <si>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</si>
  <si>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</si>
  <si>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</si>
  <si>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</si>
  <si>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</si>
  <si>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</si>
  <si>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</si>
  <si>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</si>
  <si>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</si>
  <si>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</si>
  <si>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</si>
  <si>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</si>
  <si>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</si>
  <si>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</si>
  <si>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</si>
  <si>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</si>
  <si>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</si>
  <si>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</si>
  <si>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</si>
  <si>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</si>
  <si>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</si>
  <si>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</si>
  <si>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</si>
  <si>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</si>
  <si>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</si>
  <si>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</si>
  <si>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</si>
  <si>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</si>
  <si>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</si>
  <si>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</si>
  <si>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</si>
  <si>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</si>
  <si>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</si>
  <si>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</si>
  <si>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</si>
  <si>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</si>
  <si>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</si>
  <si>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</si>
  <si>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</si>
  <si>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</si>
  <si>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</si>
  <si>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</si>
  <si>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</si>
  <si>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</si>
  <si>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</si>
  <si>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</si>
  <si>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</si>
  <si>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</si>
  <si>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</si>
  <si>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</si>
  <si>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</si>
  <si>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</si>
  <si>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</si>
  <si>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</si>
  <si>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</si>
  <si>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</si>
  <si>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</si>
  <si>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</si>
  <si>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</si>
  <si>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</si>
  <si>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</si>
  <si>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</si>
  <si>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</si>
  <si>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</si>
  <si>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</si>
  <si>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</si>
  <si>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</si>
  <si>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</si>
  <si>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</si>
  <si>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</si>
  <si>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</si>
  <si>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</si>
  <si>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</si>
  <si>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</si>
  <si>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</si>
  <si>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</si>
  <si>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</si>
  <si>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</si>
  <si>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</si>
  <si>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</si>
  <si>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</si>
  <si>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</si>
  <si>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</si>
  <si>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</si>
  <si>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</si>
  <si>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</si>
  <si>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</si>
  <si>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</si>
  <si>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</si>
  <si>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</si>
  <si>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</si>
  <si>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</si>
  <si>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</si>
  <si>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</si>
  <si>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</si>
  <si>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</si>
  <si>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</si>
  <si>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</si>
  <si>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</si>
  <si>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</si>
  <si>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</si>
  <si>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</si>
  <si>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</si>
  <si>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</si>
  <si>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</si>
  <si>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</si>
  <si>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</si>
  <si>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</si>
  <si>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</si>
  <si>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</si>
  <si>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</si>
  <si>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</si>
  <si>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</si>
  <si>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</si>
  <si>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</si>
  <si>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</si>
  <si>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</si>
  <si>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</si>
  <si>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</si>
  <si>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</si>
  <si>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</si>
  <si>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</si>
  <si>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</si>
  <si>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</si>
  <si>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</si>
  <si>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</si>
  <si>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</si>
  <si>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</si>
  <si>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</si>
  <si>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</si>
  <si>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</si>
  <si>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</si>
  <si>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</si>
  <si>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</si>
  <si>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</si>
  <si>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</si>
  <si>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</si>
  <si>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</si>
  <si>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</si>
  <si>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</si>
  <si>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</si>
  <si>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</si>
  <si>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</si>
  <si>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</si>
  <si>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</si>
  <si>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</si>
  <si>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</si>
  <si>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</si>
  <si>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</si>
  <si>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</si>
  <si>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</si>
  <si>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</si>
  <si>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</si>
  <si>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</si>
  <si>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</si>
  <si>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</si>
  <si>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</si>
  <si>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</si>
  <si>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</si>
  <si>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</si>
  <si>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</si>
  <si>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</si>
  <si>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</si>
  <si>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</si>
  <si>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</si>
  <si>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</si>
  <si>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</si>
  <si>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</si>
  <si>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</si>
  <si>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</si>
  <si>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</si>
  <si>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</si>
  <si>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</si>
  <si>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</si>
  <si>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</si>
  <si>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</si>
  <si>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</si>
  <si>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</si>
  <si>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</si>
  <si>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</si>
  <si>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</si>
  <si>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</si>
  <si>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</si>
  <si>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</si>
  <si>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</si>
  <si>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</si>
  <si>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</si>
  <si>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</si>
  <si>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</si>
  <si>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</si>
  <si>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</si>
  <si>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</si>
  <si>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</si>
  <si>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</si>
  <si>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</si>
  <si>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</si>
  <si>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</si>
  <si>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</si>
  <si>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</si>
  <si>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</si>
  <si>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</si>
  <si>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</si>
  <si>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</si>
  <si>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</si>
  <si>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</si>
  <si>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</si>
  <si>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</si>
  <si>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</si>
  <si>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</si>
  <si>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</si>
  <si>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</si>
  <si>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</si>
  <si>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</si>
  <si>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</si>
  <si>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</si>
  <si>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</si>
  <si>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</si>
  <si>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</si>
  <si>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</si>
  <si>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</si>
  <si>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</si>
  <si>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</si>
  <si>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</si>
  <si>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</si>
  <si>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</si>
  <si>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</si>
  <si>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</si>
  <si>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</si>
  <si>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</si>
  <si>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</si>
  <si>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</si>
  <si>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</si>
  <si>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</si>
  <si>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</si>
  <si>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</si>
  <si>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</si>
  <si>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</si>
  <si>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</si>
  <si>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</si>
  <si>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</si>
  <si>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</si>
  <si>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</si>
  <si>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</si>
  <si>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</si>
  <si>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</si>
  <si>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</si>
  <si>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</si>
  <si>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</si>
  <si>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</si>
  <si>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</si>
  <si>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</si>
  <si>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</si>
  <si>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</si>
  <si>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</si>
  <si>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</si>
  <si>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</si>
  <si>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</si>
  <si>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</si>
  <si>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</si>
  <si>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</si>
  <si>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</si>
  <si>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</si>
  <si>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</si>
  <si>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</si>
  <si>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</si>
  <si>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</si>
  <si>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</si>
  <si>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</si>
  <si>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</si>
  <si>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</si>
  <si>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</si>
  <si>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</si>
  <si>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</si>
  <si>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</si>
  <si>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</si>
  <si>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</si>
  <si>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</si>
  <si>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</si>
  <si>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</si>
  <si>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</si>
  <si>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</si>
  <si>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</si>
  <si>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</si>
  <si>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</si>
  <si>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</si>
  <si>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</si>
  <si>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</si>
  <si>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</si>
  <si>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</si>
  <si>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</si>
  <si>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</si>
  <si>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</si>
  <si>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</si>
  <si>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</si>
  <si>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</si>
  <si>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</si>
  <si>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</si>
  <si>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</si>
  <si>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</si>
  <si>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</si>
  <si>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</si>
  <si>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</si>
  <si>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</si>
  <si>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</si>
  <si>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</si>
  <si>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</si>
  <si>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</si>
  <si>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</si>
  <si>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</si>
  <si>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</si>
  <si>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</si>
  <si>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</si>
  <si>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</si>
  <si>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</si>
  <si>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</si>
  <si>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</si>
  <si>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</si>
  <si>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</si>
  <si>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</si>
  <si>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</si>
  <si>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</si>
  <si>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</si>
  <si>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</si>
  <si>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</si>
  <si>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</si>
  <si>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</si>
  <si>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</si>
  <si>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</si>
  <si>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</si>
  <si>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</si>
  <si>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</si>
  <si>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</si>
  <si>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</si>
  <si>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</si>
  <si>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</si>
  <si>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</si>
  <si>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</si>
  <si>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</si>
  <si>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</si>
  <si>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</si>
  <si>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</si>
  <si>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</si>
  <si>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</si>
  <si>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</si>
  <si>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</si>
  <si>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</si>
  <si>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</si>
  <si>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</si>
  <si>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</si>
  <si>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</si>
  <si>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</si>
  <si>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</si>
  <si>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</si>
  <si>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</si>
  <si>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</si>
  <si>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</si>
  <si>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</si>
  <si>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</si>
  <si>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</si>
  <si>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</si>
  <si>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</si>
  <si>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</si>
  <si>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</si>
  <si>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</si>
  <si>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</si>
  <si>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</si>
  <si>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</si>
  <si>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</si>
  <si>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</si>
  <si>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</si>
  <si>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</si>
  <si>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</si>
  <si>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</si>
  <si>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</si>
  <si>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</si>
  <si>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</si>
  <si>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</si>
  <si>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</si>
  <si>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</si>
  <si>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</si>
  <si>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</si>
  <si>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</si>
  <si>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</si>
  <si>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</si>
  <si>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</si>
  <si>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</si>
  <si>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</si>
  <si>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</si>
  <si>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</si>
  <si>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</si>
  <si>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</si>
  <si>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</si>
  <si>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</si>
  <si>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</si>
  <si>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</si>
  <si>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</si>
  <si>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</si>
  <si>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</si>
  <si>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</si>
  <si>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</si>
  <si>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</si>
  <si>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</si>
  <si>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</si>
  <si>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</si>
  <si>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</si>
  <si>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</si>
  <si>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</si>
  <si>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</si>
  <si>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</si>
  <si>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</si>
  <si>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</si>
  <si>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</si>
  <si>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</si>
  <si>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</si>
  <si>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</si>
  <si>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</si>
  <si>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</si>
  <si>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</si>
  <si>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</si>
  <si>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</si>
  <si>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</si>
  <si>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</si>
  <si>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</si>
  <si>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</si>
  <si>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</si>
  <si>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</si>
  <si>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</si>
  <si>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</si>
  <si>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</si>
  <si>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</si>
  <si>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</si>
  <si>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</si>
  <si>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</si>
  <si>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</si>
  <si>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</si>
  <si>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</si>
  <si>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</si>
  <si>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</si>
  <si>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</si>
  <si>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</si>
  <si>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</si>
  <si>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</si>
  <si>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</si>
  <si>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</si>
  <si>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</si>
  <si>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</si>
  <si>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</si>
  <si>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</si>
  <si>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</si>
  <si>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</si>
  <si>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</si>
  <si>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</si>
  <si>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</si>
  <si>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</si>
  <si>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</si>
  <si>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</si>
  <si>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</si>
  <si>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</si>
  <si>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</si>
  <si>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</si>
  <si>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</si>
  <si>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</si>
  <si>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</si>
  <si>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</si>
  <si>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</si>
  <si>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</si>
  <si>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</si>
  <si>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</si>
  <si>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</si>
  <si>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</si>
  <si>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</si>
  <si>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</si>
  <si>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</si>
  <si>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</si>
  <si>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</si>
  <si>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</si>
  <si>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</si>
  <si>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</si>
  <si>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</si>
  <si>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</si>
  <si>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</si>
  <si>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</si>
  <si>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</si>
  <si>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</si>
  <si>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</si>
  <si>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</si>
  <si>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</si>
  <si>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</si>
  <si>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</si>
  <si>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</si>
  <si>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</si>
  <si>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</si>
  <si>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</si>
  <si>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</si>
  <si>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</si>
  <si>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</si>
  <si>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</si>
  <si>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</si>
  <si>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</si>
  <si>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</si>
  <si>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</si>
  <si>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</si>
  <si>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</si>
  <si>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</si>
  <si>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</si>
  <si>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</si>
  <si>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</si>
  <si>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</si>
  <si>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</si>
  <si>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</si>
  <si>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</si>
  <si>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</si>
  <si>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</si>
  <si>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</si>
  <si>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</si>
  <si>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</si>
  <si>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</si>
  <si>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</si>
  <si>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</si>
  <si>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</si>
  <si>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</si>
  <si>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</si>
  <si>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</si>
  <si>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</si>
  <si>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</si>
  <si>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</si>
  <si>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</si>
  <si>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</si>
  <si>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</si>
  <si>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</si>
  <si>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</si>
  <si>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</si>
  <si>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</si>
  <si>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</si>
  <si>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</si>
  <si>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</si>
  <si>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</si>
  <si>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</si>
  <si>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</si>
  <si>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</si>
  <si>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</si>
  <si>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</si>
  <si>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</si>
  <si>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</si>
  <si>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</si>
  <si>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</si>
  <si>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</si>
  <si>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</si>
  <si>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</si>
  <si>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</si>
  <si>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</si>
  <si>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</si>
  <si>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</si>
  <si>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</si>
  <si>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</si>
  <si>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</si>
  <si>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</si>
  <si>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</si>
  <si>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</si>
  <si>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</si>
  <si>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</si>
  <si>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</si>
  <si>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</si>
  <si>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</si>
  <si>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</si>
  <si>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</si>
  <si>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</si>
  <si>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</si>
  <si>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</si>
  <si>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</si>
  <si>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</si>
  <si>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</si>
  <si>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</si>
  <si>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</si>
  <si>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</si>
  <si>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</si>
  <si>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</si>
  <si>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</si>
  <si>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</si>
  <si>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</si>
  <si>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</si>
  <si>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</si>
  <si>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</si>
  <si>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</si>
  <si>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</si>
  <si>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</si>
  <si>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</si>
  <si>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</si>
  <si>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</si>
  <si>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</si>
  <si>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</si>
  <si>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</si>
  <si>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</si>
  <si>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</si>
  <si>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</si>
  <si>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</si>
  <si>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</si>
  <si>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</si>
  <si>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</si>
  <si>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</si>
  <si>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</si>
  <si>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</si>
  <si>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</si>
  <si>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</si>
  <si>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</si>
  <si>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</si>
  <si>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</si>
  <si>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</si>
  <si>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</si>
  <si>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</si>
  <si>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</si>
  <si>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</si>
  <si>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</si>
  <si>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</si>
  <si>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</si>
  <si>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</si>
  <si>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</si>
  <si>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</si>
  <si>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</si>
  <si>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</si>
  <si>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</si>
  <si>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</si>
  <si>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</si>
  <si>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</si>
  <si>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</si>
  <si>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</si>
  <si>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</si>
  <si>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</si>
  <si>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</si>
  <si>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</si>
  <si>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</si>
  <si>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</si>
  <si>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</si>
  <si>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</si>
  <si>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</si>
  <si>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</si>
  <si>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</si>
  <si>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</si>
  <si>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</si>
  <si>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</si>
  <si>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</si>
  <si>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</si>
  <si>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</si>
  <si>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</si>
  <si>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</si>
  <si>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</si>
  <si>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</si>
  <si>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</si>
  <si>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</si>
  <si>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</si>
  <si>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</si>
  <si>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</si>
  <si>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</si>
  <si>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</si>
  <si>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</si>
  <si>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</si>
  <si>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</si>
  <si>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</si>
  <si>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</si>
  <si>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</si>
  <si>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</si>
  <si>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</si>
  <si>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</si>
  <si>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</si>
  <si>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</si>
  <si>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</si>
  <si>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</si>
  <si>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</si>
  <si>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</si>
  <si>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</si>
  <si>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</si>
  <si>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</si>
  <si>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</si>
  <si>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</si>
  <si>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</si>
  <si>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</si>
  <si>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</si>
  <si>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</si>
  <si>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</si>
  <si>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</si>
  <si>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</si>
  <si>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</si>
  <si>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</si>
  <si>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</si>
  <si>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</si>
  <si>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</si>
  <si>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</si>
  <si>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</si>
  <si>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</si>
  <si>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</si>
  <si>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</si>
  <si>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</si>
  <si>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</si>
  <si>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</si>
  <si>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</si>
  <si>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</si>
  <si>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</si>
  <si>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</si>
  <si>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</si>
  <si>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</si>
  <si>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</si>
  <si>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</si>
  <si>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</si>
  <si>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</si>
  <si>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</si>
  <si>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</si>
  <si>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</si>
  <si>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</si>
  <si>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</si>
  <si>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</si>
  <si>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</si>
  <si>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</si>
  <si>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</si>
  <si>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</si>
  <si>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</si>
  <si>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</si>
  <si>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</si>
  <si>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</si>
  <si>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</si>
  <si>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</si>
  <si>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</si>
  <si>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</si>
  <si>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</si>
  <si>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</si>
  <si>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</si>
  <si>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</si>
  <si>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</si>
  <si>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</si>
  <si>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</si>
  <si>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</si>
  <si>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</si>
  <si>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</si>
  <si>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</si>
  <si>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</si>
  <si>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</si>
  <si>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</si>
  <si>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</si>
  <si>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</si>
  <si>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</si>
  <si>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</si>
  <si>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</si>
  <si>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</si>
  <si>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</si>
  <si>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</si>
  <si>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</si>
  <si>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</si>
  <si>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</si>
  <si>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</si>
  <si>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</si>
  <si>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</si>
  <si>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</si>
  <si>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</si>
  <si>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</si>
  <si>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</si>
  <si>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</si>
  <si>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</si>
  <si>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</si>
  <si>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</si>
  <si>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</si>
  <si>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</si>
  <si>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</si>
  <si>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</si>
  <si>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</si>
  <si>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</si>
  <si>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</si>
  <si>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</si>
  <si>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</si>
  <si>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</si>
  <si>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</si>
  <si>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</si>
  <si>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</si>
  <si>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</si>
  <si>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</si>
  <si>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</si>
  <si>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</si>
  <si>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</si>
  <si>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</si>
  <si>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</si>
  <si>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</si>
  <si>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</si>
  <si>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</si>
  <si>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</si>
  <si>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</si>
  <si>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</si>
  <si>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</si>
  <si>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</si>
  <si>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</si>
  <si>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</si>
  <si>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</si>
  <si>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</si>
  <si>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</si>
  <si>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</si>
  <si>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</si>
  <si>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</si>
  <si>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</si>
  <si>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</si>
  <si>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</si>
  <si>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</si>
  <si>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</si>
  <si>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</si>
  <si>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</si>
  <si>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</si>
  <si>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</si>
  <si>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</si>
  <si>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</si>
  <si>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</si>
  <si>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</si>
  <si>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</si>
  <si>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</si>
  <si>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</si>
  <si>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</si>
  <si>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</si>
  <si>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</si>
  <si>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</si>
  <si>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</si>
  <si>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</si>
  <si>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</si>
  <si>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</si>
  <si>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</si>
  <si>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</si>
  <si>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</si>
  <si>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</si>
  <si>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</si>
  <si>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</si>
  <si>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</si>
  <si>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</si>
  <si>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</si>
  <si>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</si>
  <si>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</si>
  <si>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</si>
  <si>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</si>
  <si>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</si>
  <si>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</si>
  <si>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</si>
  <si>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</si>
  <si>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</si>
  <si>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</si>
  <si>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</si>
  <si>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</si>
  <si>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</si>
  <si>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</si>
  <si>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</si>
  <si>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</si>
  <si>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</si>
  <si>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</si>
  <si>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</si>
  <si>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</si>
  <si>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</si>
  <si>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</si>
  <si>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</si>
  <si>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</si>
  <si>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</si>
  <si>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</si>
  <si>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</si>
  <si>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</si>
  <si>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</si>
  <si>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</si>
  <si>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</si>
  <si>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</si>
  <si>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</si>
  <si>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</si>
  <si>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</si>
  <si>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</si>
  <si>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</si>
  <si>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</si>
  <si>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</si>
  <si>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</si>
  <si>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</si>
  <si>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</si>
  <si>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</si>
  <si>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</si>
  <si>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</si>
  <si>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</si>
  <si>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</si>
  <si>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</si>
  <si>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</si>
  <si>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</si>
  <si>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</si>
  <si>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</si>
  <si>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</si>
  <si>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</si>
  <si>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</si>
  <si>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</si>
  <si>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</si>
  <si>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</si>
  <si>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</si>
  <si>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</si>
  <si>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</si>
  <si>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</si>
  <si>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</si>
  <si>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</si>
  <si>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</si>
  <si>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</si>
  <si>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</si>
  <si>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</si>
  <si>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</si>
  <si>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</si>
  <si>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</si>
  <si>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</si>
  <si>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</si>
  <si>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</si>
  <si>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</si>
  <si>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</si>
  <si>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</si>
  <si>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</si>
  <si>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</si>
  <si>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</si>
  <si>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</si>
  <si>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</si>
  <si>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</si>
  <si>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</si>
  <si>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</si>
  <si>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</si>
  <si>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</si>
  <si>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</si>
  <si>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</si>
  <si>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</si>
  <si>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</si>
  <si>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</si>
  <si>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</si>
  <si>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</si>
  <si>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</si>
  <si>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</si>
  <si>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</si>
  <si>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</si>
  <si>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</si>
  <si>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</si>
  <si>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</si>
  <si>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</si>
  <si>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</si>
  <si>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</si>
  <si>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</si>
  <si>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</si>
  <si>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</si>
  <si>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</si>
  <si>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</si>
  <si>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</si>
  <si>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</si>
  <si>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</si>
  <si>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</si>
  <si>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</si>
  <si>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</si>
  <si>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</si>
  <si>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</si>
  <si>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</si>
  <si>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</si>
  <si>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</si>
  <si>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</si>
  <si>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</si>
  <si>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</si>
  <si>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</si>
  <si>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</si>
  <si>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</si>
  <si>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</si>
  <si>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</si>
  <si>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</si>
  <si>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</si>
  <si>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</si>
  <si>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</si>
  <si>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</si>
  <si>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</si>
  <si>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</si>
  <si>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</si>
  <si>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</si>
  <si>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</si>
  <si>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</si>
  <si>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</si>
  <si>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</si>
  <si>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</si>
  <si>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</si>
  <si>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</si>
  <si>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</si>
  <si>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</si>
  <si>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</si>
  <si>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</si>
  <si>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</si>
  <si>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</si>
  <si>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</si>
  <si>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</si>
  <si>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</si>
  <si>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</si>
  <si>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</si>
  <si>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</si>
  <si>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</si>
  <si>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</si>
  <si>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</si>
  <si>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</si>
  <si>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</si>
  <si>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</si>
  <si>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</si>
  <si>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</si>
  <si>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</si>
  <si>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</si>
  <si>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</si>
  <si>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</si>
  <si>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</si>
  <si>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</si>
  <si>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</si>
  <si>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</si>
  <si>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</si>
  <si>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</si>
  <si>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</si>
  <si>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</si>
  <si>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</si>
  <si>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</si>
  <si>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</si>
  <si>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</si>
  <si>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</si>
  <si>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</si>
  <si>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</si>
  <si>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</si>
  <si>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</si>
  <si>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</si>
  <si>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</si>
  <si>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</si>
  <si>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</si>
  <si>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</si>
  <si>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</si>
  <si>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</si>
  <si>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</si>
  <si>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</si>
  <si>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</si>
  <si>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</si>
  <si>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</si>
  <si>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</si>
  <si>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</si>
  <si>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</si>
  <si>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</si>
  <si>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</si>
  <si>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</si>
  <si>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</si>
  <si>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</si>
  <si>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</si>
  <si>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</si>
  <si>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</si>
  <si>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</si>
  <si>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</si>
  <si>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</si>
  <si>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</si>
  <si>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</si>
  <si>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</si>
  <si>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</si>
  <si>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</si>
  <si>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</si>
  <si>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</si>
  <si>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</si>
  <si>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</si>
  <si>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</si>
  <si>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</si>
  <si>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</si>
  <si>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</si>
  <si>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</si>
  <si>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</si>
  <si>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</si>
  <si>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</si>
  <si>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</si>
  <si>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</si>
  <si>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</si>
  <si>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</si>
  <si>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</si>
  <si>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</si>
  <si>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</si>
  <si>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</si>
  <si>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</si>
  <si>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</si>
  <si>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</si>
  <si>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</si>
  <si>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</si>
  <si>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</si>
  <si>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</si>
  <si>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</si>
  <si>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</si>
  <si>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</si>
  <si>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</si>
  <si>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</si>
  <si>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</si>
  <si>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</si>
  <si>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</si>
  <si>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</si>
  <si>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</si>
  <si>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</si>
  <si>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</si>
  <si>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</si>
  <si>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</si>
  <si>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</si>
  <si>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</si>
  <si>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</si>
  <si>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</si>
  <si>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</si>
  <si>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</si>
  <si>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</si>
  <si>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</si>
  <si>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</si>
  <si>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</si>
  <si>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</si>
  <si>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</si>
  <si>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</si>
  <si>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</si>
  <si>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</si>
  <si>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</si>
  <si>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</si>
  <si>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</si>
  <si>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</si>
  <si>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</si>
  <si>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</si>
  <si>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</si>
  <si>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</si>
  <si>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</si>
  <si>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</si>
  <si>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</si>
  <si>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</si>
  <si>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</si>
  <si>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</si>
  <si>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</si>
  <si>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</si>
  <si>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</si>
  <si>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</si>
  <si>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</si>
  <si>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</si>
  <si>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</si>
  <si>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</si>
  <si>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</si>
  <si>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</si>
  <si>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</si>
  <si>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</si>
  <si>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</si>
  <si>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</si>
  <si>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</si>
  <si>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</si>
  <si>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</si>
  <si>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</si>
  <si>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</si>
  <si>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</si>
  <si>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</si>
  <si>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</si>
  <si>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</si>
  <si>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</si>
  <si>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</si>
  <si>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</si>
  <si>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</si>
  <si>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</si>
  <si>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</si>
  <si>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</si>
  <si>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</si>
  <si>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</si>
  <si>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</si>
  <si>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</si>
  <si>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</si>
  <si>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</si>
  <si>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</si>
  <si>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</si>
  <si>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</si>
  <si>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</si>
  <si>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</si>
  <si>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</si>
  <si>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</si>
  <si>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</si>
  <si>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</si>
  <si>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</si>
  <si>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</si>
  <si>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</si>
  <si>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</si>
  <si>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</si>
  <si>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</si>
  <si>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</si>
  <si>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</si>
  <si>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</si>
  <si>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</si>
  <si>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</si>
  <si>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</si>
  <si>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</si>
  <si>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</si>
  <si>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</si>
  <si>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</si>
  <si>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</si>
  <si>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</si>
  <si>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</si>
  <si>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</si>
  <si>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</si>
  <si>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</si>
  <si>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</si>
  <si>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</si>
  <si>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</si>
  <si>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</si>
  <si>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</si>
  <si>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</si>
  <si>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</si>
  <si>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</si>
  <si>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</si>
  <si>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</si>
  <si>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</si>
  <si>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</si>
  <si>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</si>
  <si>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</si>
  <si>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</si>
  <si>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</si>
  <si>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</si>
  <si>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</si>
  <si>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</si>
  <si>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</si>
  <si>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</si>
  <si>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</si>
  <si>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</si>
  <si>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</si>
  <si>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</si>
  <si>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</si>
  <si>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</si>
  <si>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</si>
  <si>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</si>
  <si>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</si>
  <si>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</si>
  <si>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</si>
  <si>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</si>
  <si>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</si>
  <si>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</si>
  <si>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</si>
  <si>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</si>
  <si>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</si>
  <si>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</si>
  <si>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</si>
  <si>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</si>
  <si>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</si>
  <si>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</si>
  <si>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</si>
  <si>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</si>
  <si>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</si>
  <si>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</si>
  <si>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</si>
  <si>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</si>
  <si>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</si>
  <si>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</si>
  <si>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</si>
  <si>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</si>
  <si>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</si>
  <si>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</si>
  <si>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</si>
  <si>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</si>
  <si>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</si>
  <si>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</si>
  <si>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</si>
  <si>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</si>
  <si>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</si>
  <si>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</si>
  <si>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</si>
  <si>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</si>
  <si>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</si>
  <si>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</si>
  <si>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</si>
  <si>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</si>
  <si>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</si>
  <si>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</si>
  <si>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</si>
  <si>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</si>
  <si>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</si>
  <si>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</si>
  <si>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</si>
  <si>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</si>
  <si>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</si>
  <si>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</si>
  <si>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</si>
  <si>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</si>
  <si>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</si>
  <si>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</si>
  <si>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</si>
  <si>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</si>
  <si>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</si>
  <si>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</si>
  <si>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</si>
  <si>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</si>
  <si>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</si>
  <si>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</si>
  <si>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</si>
  <si>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</si>
  <si>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</si>
  <si>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</si>
  <si>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</si>
  <si>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</si>
  <si>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</si>
  <si>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</si>
  <si>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</si>
  <si>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</si>
  <si>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</si>
  <si>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</si>
  <si>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</si>
  <si>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</si>
  <si>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</si>
  <si>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</si>
  <si>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</si>
  <si>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</si>
  <si>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</si>
  <si>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</si>
  <si>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</si>
  <si>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</si>
  <si>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</si>
  <si>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</si>
  <si>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</si>
  <si>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</si>
  <si>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</si>
  <si>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</si>
  <si>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</si>
  <si>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</si>
  <si>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</si>
  <si>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</si>
  <si>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</si>
  <si>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</si>
  <si>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</si>
  <si>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</si>
  <si>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</si>
  <si>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</si>
  <si>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</si>
  <si>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</si>
  <si>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</si>
  <si>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</si>
  <si>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</si>
  <si>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</si>
  <si>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</si>
  <si>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</si>
  <si>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</si>
  <si>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</si>
  <si>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</si>
  <si>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</si>
  <si>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</si>
  <si>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</si>
  <si>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</si>
  <si>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</si>
  <si>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</si>
  <si>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</si>
  <si>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</si>
  <si>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</si>
  <si>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</si>
  <si>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</si>
  <si>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</si>
  <si>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</si>
  <si>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</si>
  <si>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</si>
  <si>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</si>
  <si>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</si>
  <si>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</si>
  <si>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</si>
  <si>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</si>
  <si>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</si>
  <si>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</si>
  <si>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</si>
  <si>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</si>
  <si>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</si>
  <si>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</si>
  <si>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</si>
  <si>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</si>
  <si>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</si>
  <si>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</si>
  <si>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</si>
  <si>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</si>
  <si>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</si>
  <si>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</si>
  <si>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</si>
  <si>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</si>
  <si>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</si>
  <si>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</si>
  <si>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</si>
  <si>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</si>
  <si>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</si>
  <si>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</si>
  <si>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</si>
  <si>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</si>
  <si>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</si>
  <si>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</si>
  <si>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</si>
  <si>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</si>
  <si>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</si>
  <si>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</si>
  <si>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</si>
  <si>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</si>
  <si>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</si>
  <si>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</si>
  <si>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</si>
  <si>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</si>
  <si>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</si>
  <si>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</si>
  <si>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</si>
  <si>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</si>
  <si>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</si>
  <si>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</si>
  <si>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</si>
  <si>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</si>
  <si>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</si>
  <si>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</si>
  <si>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</si>
  <si>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</si>
  <si>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</si>
  <si>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</si>
  <si>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</si>
  <si>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</si>
  <si>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</si>
  <si>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</si>
  <si>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</si>
  <si>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</si>
  <si>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</si>
  <si>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</si>
  <si>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</si>
  <si>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</si>
  <si>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</si>
  <si>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</si>
  <si>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</si>
  <si>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</si>
  <si>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</si>
  <si>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</si>
  <si>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</si>
  <si>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</si>
  <si>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</si>
  <si>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</si>
  <si>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</si>
  <si>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</si>
  <si>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</si>
  <si>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</si>
  <si>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</si>
  <si>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</si>
  <si>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</si>
  <si>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</si>
  <si>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</si>
  <si>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</si>
  <si>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</si>
  <si>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</si>
  <si>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</si>
  <si>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</si>
  <si>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</si>
  <si>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</si>
  <si>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</si>
  <si>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</si>
  <si>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</si>
  <si>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</si>
  <si>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</si>
  <si>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</si>
  <si>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</si>
  <si>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</si>
  <si>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</si>
  <si>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</si>
  <si>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</si>
  <si>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</si>
  <si>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</si>
  <si>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</si>
  <si>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</si>
  <si>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</si>
  <si>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</si>
  <si>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</si>
  <si>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</si>
  <si>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</si>
  <si>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</si>
  <si>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</si>
  <si>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</si>
  <si>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</si>
  <si>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</si>
  <si>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</si>
  <si>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</si>
  <si>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</si>
  <si>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</si>
  <si>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</si>
  <si>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</si>
  <si>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</si>
  <si>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</si>
  <si>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</si>
  <si>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</si>
  <si>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</si>
  <si>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</si>
  <si>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</si>
  <si>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</si>
  <si>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</si>
  <si>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</si>
  <si>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</si>
  <si>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</si>
  <si>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</si>
  <si>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</si>
  <si>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</si>
  <si>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</si>
  <si>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</si>
  <si>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</si>
  <si>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</si>
  <si>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</si>
  <si>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</si>
  <si>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</si>
  <si>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</si>
  <si>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</si>
  <si>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</si>
  <si>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</si>
  <si>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</si>
  <si>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</si>
  <si>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</si>
  <si>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</si>
  <si>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</si>
  <si>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</si>
  <si>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</si>
  <si>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</si>
  <si>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</si>
  <si>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</si>
  <si>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</si>
  <si>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</si>
  <si>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</si>
  <si>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</si>
  <si>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</si>
  <si>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</si>
  <si>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</si>
  <si>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</si>
  <si>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</si>
  <si>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</si>
  <si>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</si>
  <si>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</si>
  <si>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</si>
  <si>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</si>
  <si>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</si>
  <si>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</si>
  <si>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</si>
  <si>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</si>
  <si>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</si>
  <si>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</si>
  <si>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</si>
  <si>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</si>
  <si>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</si>
  <si>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</si>
  <si>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</si>
  <si>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</si>
  <si>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</si>
  <si>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</si>
  <si>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</si>
  <si>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</si>
  <si>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</si>
  <si>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</si>
  <si>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</si>
  <si>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</si>
  <si>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</si>
  <si>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</si>
  <si>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</si>
  <si>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</si>
  <si>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</si>
  <si>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</si>
  <si>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</si>
  <si>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</si>
  <si>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</si>
  <si>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</si>
  <si>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</si>
  <si>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</si>
  <si>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</si>
  <si>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</si>
  <si>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</si>
  <si>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</si>
  <si>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</si>
  <si>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</si>
  <si>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</si>
  <si>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</si>
  <si>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</si>
  <si>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</si>
  <si>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</si>
  <si>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</si>
  <si>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</si>
  <si>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</si>
  <si>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</si>
  <si>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</si>
  <si>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</si>
  <si>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</si>
  <si>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</si>
  <si>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</si>
  <si>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</si>
  <si>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</si>
  <si>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</si>
  <si>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</si>
  <si>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</si>
  <si>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</si>
  <si>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</si>
  <si>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</si>
  <si>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</si>
  <si>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</si>
  <si>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</si>
  <si>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</si>
  <si>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</si>
  <si>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</si>
  <si>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</si>
  <si>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</si>
  <si>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</si>
  <si>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</si>
  <si>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</si>
  <si>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</si>
  <si>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</si>
  <si>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</si>
  <si>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</si>
  <si>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</si>
  <si>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</si>
  <si>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</si>
  <si>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</si>
  <si>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</si>
  <si>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</si>
  <si>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</si>
  <si>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</si>
  <si>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</si>
  <si>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</si>
  <si>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</si>
  <si>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</si>
  <si>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</si>
  <si>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</si>
  <si>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</si>
  <si>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</si>
  <si>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</si>
  <si>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</si>
  <si>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</si>
  <si>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</si>
  <si>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</si>
  <si>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</si>
  <si>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</si>
  <si>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</si>
  <si>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</si>
  <si>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</si>
  <si>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</si>
  <si>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</si>
  <si>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</si>
  <si>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</si>
  <si>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</si>
  <si>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</si>
  <si>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</si>
  <si>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</si>
  <si>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</si>
  <si>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</si>
  <si>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</si>
  <si>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</si>
  <si>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</si>
  <si>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</si>
  <si>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</si>
  <si>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</si>
  <si>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</si>
  <si>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</si>
  <si>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</si>
  <si>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</si>
  <si>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</si>
  <si>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</si>
  <si>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</si>
  <si>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</si>
  <si>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</si>
  <si>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</si>
  <si>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</si>
  <si>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</si>
  <si>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</si>
  <si>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</si>
  <si>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</si>
  <si>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</si>
  <si>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</si>
  <si>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</si>
  <si>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</si>
  <si>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</si>
  <si>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</si>
  <si>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</si>
  <si>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</si>
  <si>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</si>
  <si>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</si>
  <si>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</si>
  <si>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</si>
  <si>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</si>
  <si>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</si>
  <si>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</si>
  <si>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</si>
  <si>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</si>
  <si>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</si>
  <si>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</si>
  <si>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</si>
  <si>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</si>
  <si>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</si>
  <si>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</si>
  <si>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</si>
  <si>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</si>
  <si>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</si>
  <si>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</si>
  <si>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</si>
  <si>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</si>
  <si>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</si>
  <si>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</si>
  <si>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</si>
  <si>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</si>
  <si>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</si>
  <si>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</si>
  <si>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</si>
  <si>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</si>
  <si>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</si>
  <si>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</si>
  <si>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</si>
  <si>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</si>
  <si>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</si>
  <si>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</si>
  <si>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</si>
  <si>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</si>
  <si>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</si>
  <si>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</si>
  <si>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</si>
  <si>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</si>
  <si>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</si>
  <si>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</si>
  <si>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</si>
  <si>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</si>
  <si>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</si>
  <si>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</si>
  <si>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</si>
  <si>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</si>
  <si>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</si>
  <si>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</si>
  <si>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</si>
  <si>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</si>
  <si>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</si>
  <si>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</si>
  <si>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</si>
  <si>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</si>
  <si>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</si>
  <si>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</si>
  <si>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</si>
  <si>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</si>
  <si>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</si>
  <si>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</si>
  <si>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</si>
  <si>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</si>
  <si>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</si>
  <si>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</si>
  <si>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</si>
  <si>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</si>
  <si>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</si>
  <si>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</si>
  <si>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</si>
  <si>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</si>
  <si>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</si>
  <si>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</si>
  <si>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</si>
  <si>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</si>
  <si>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</si>
  <si>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</si>
  <si>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</si>
  <si>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</si>
  <si>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</si>
  <si>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</si>
  <si>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</si>
  <si>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</si>
  <si>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</si>
  <si>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</si>
  <si>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</si>
  <si>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</si>
  <si>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</si>
  <si>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</si>
  <si>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</si>
  <si>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</si>
  <si>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</si>
  <si>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</si>
  <si>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</si>
  <si>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</si>
  <si>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</si>
  <si>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</si>
  <si>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</si>
  <si>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</si>
  <si>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</si>
  <si>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</si>
  <si>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</si>
  <si>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</si>
  <si>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</si>
  <si>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</si>
  <si>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</si>
  <si>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</si>
  <si>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</si>
  <si>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</si>
  <si>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</si>
  <si>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</si>
  <si>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</si>
  <si>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</si>
  <si>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</si>
  <si>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</si>
  <si>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</si>
  <si>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</si>
  <si>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</si>
  <si>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</si>
  <si>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</si>
  <si>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</si>
  <si>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</si>
  <si>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</si>
  <si>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</si>
  <si>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</si>
  <si>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</si>
  <si>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</si>
  <si>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</si>
  <si>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</si>
  <si>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</si>
  <si>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</si>
  <si>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</si>
  <si>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</si>
  <si>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</si>
  <si>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</si>
  <si>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</si>
  <si>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</si>
  <si>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</si>
  <si>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</si>
  <si>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</si>
  <si>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</si>
  <si>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</si>
  <si>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</si>
  <si>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</si>
  <si>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</si>
  <si>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</si>
  <si>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</si>
  <si>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</si>
  <si>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</si>
  <si>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</si>
  <si>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</si>
  <si>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</si>
  <si>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</si>
  <si>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</si>
  <si>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</si>
  <si>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</si>
  <si>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</si>
  <si>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</si>
  <si>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</si>
  <si>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</si>
  <si>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</si>
  <si>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</si>
  <si>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</si>
  <si>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</si>
  <si>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</si>
  <si>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</si>
  <si>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</si>
  <si>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</si>
  <si>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</si>
  <si>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</si>
  <si>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</si>
  <si>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</si>
  <si>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</si>
  <si>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</si>
  <si>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</si>
  <si>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</si>
  <si>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</si>
  <si>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</si>
  <si>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</si>
  <si>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</si>
  <si>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</si>
  <si>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</si>
  <si>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</si>
  <si>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</si>
  <si>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</si>
  <si>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</si>
  <si>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</si>
  <si>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</si>
  <si>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</si>
  <si>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</si>
  <si>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</si>
  <si>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</si>
  <si>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</si>
  <si>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</si>
  <si>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</si>
  <si>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</si>
  <si>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</si>
  <si>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</si>
  <si>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</si>
  <si>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</si>
  <si>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</si>
  <si>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</si>
  <si>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</si>
  <si>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</si>
  <si>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</si>
  <si>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</si>
  <si>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</si>
  <si>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</si>
  <si>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</si>
  <si>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</si>
  <si>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</si>
  <si>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</si>
  <si>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</si>
  <si>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</si>
  <si>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</si>
  <si>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</si>
  <si>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</si>
  <si>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</si>
  <si>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</si>
  <si>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</si>
  <si>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</si>
  <si>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</si>
  <si>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</si>
  <si>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</si>
  <si>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</si>
  <si>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</si>
  <si>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</si>
  <si>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</si>
  <si>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</si>
  <si>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</si>
  <si>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</si>
  <si>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</si>
  <si>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</si>
  <si>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</si>
  <si>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</si>
  <si>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</si>
  <si>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</si>
  <si>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</si>
  <si>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</si>
  <si>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</si>
  <si>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</si>
  <si>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</si>
  <si>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</si>
  <si>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</si>
  <si>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</si>
  <si>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</si>
  <si>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</si>
  <si>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</si>
  <si>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</si>
  <si>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</si>
  <si>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</si>
  <si>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</si>
  <si>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</si>
  <si>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</si>
  <si>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</si>
  <si>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</si>
  <si>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</si>
  <si>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</si>
  <si>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</si>
  <si>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</si>
  <si>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</si>
  <si>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</si>
  <si>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</si>
  <si>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</si>
  <si>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</si>
  <si>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</si>
  <si>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</si>
  <si>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</si>
  <si>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</si>
  <si>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</si>
  <si>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</si>
  <si>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</si>
  <si>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</si>
  <si>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</si>
  <si>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</si>
  <si>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</si>
  <si>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</si>
  <si>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</si>
  <si>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</si>
  <si>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</si>
  <si>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</si>
  <si>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</si>
  <si>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</si>
  <si>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</si>
  <si>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</si>
  <si>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</si>
  <si>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</si>
  <si>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</si>
  <si>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</si>
  <si>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</si>
  <si>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</si>
  <si>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</si>
  <si>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</si>
  <si>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</si>
  <si>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</si>
  <si>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</si>
  <si>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</si>
  <si>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</si>
  <si>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</si>
  <si>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</si>
  <si>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</si>
  <si>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</si>
  <si>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</si>
  <si>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</si>
  <si>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</si>
  <si>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</si>
  <si>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</si>
  <si>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</si>
  <si>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</si>
  <si>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</si>
  <si>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</si>
  <si>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</si>
  <si>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</si>
  <si>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</si>
  <si>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</si>
  <si>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</si>
  <si>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</si>
  <si>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</si>
  <si>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</si>
  <si>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</si>
  <si>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</si>
  <si>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</si>
  <si>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</si>
  <si>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</si>
  <si>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</si>
  <si>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</si>
  <si>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</si>
  <si>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</si>
  <si>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</si>
  <si>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</si>
  <si>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</si>
  <si>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</si>
  <si>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</si>
  <si>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</si>
  <si>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</si>
  <si>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</si>
  <si>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</si>
  <si>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</si>
  <si>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</si>
  <si>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</si>
  <si>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</si>
  <si>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</si>
  <si>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</si>
  <si>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</si>
  <si>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</si>
  <si>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</si>
  <si>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</si>
  <si>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</si>
  <si>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</si>
  <si>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</si>
  <si>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</si>
  <si>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</si>
  <si>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</si>
  <si>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</si>
  <si>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</si>
  <si>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</si>
  <si>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</si>
  <si>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</si>
  <si>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</si>
  <si>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</si>
  <si>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</si>
  <si>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</si>
  <si>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</si>
  <si>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</si>
  <si>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</si>
  <si>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</si>
  <si>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</si>
  <si>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</si>
  <si>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</si>
  <si>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</si>
  <si>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</si>
  <si>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</si>
  <si>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</si>
  <si>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</si>
  <si>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</si>
  <si>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</si>
  <si>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</si>
  <si>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</si>
  <si>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</si>
  <si>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</si>
  <si>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</si>
  <si>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</si>
  <si>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</si>
  <si>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</si>
  <si>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</si>
  <si>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</si>
  <si>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</si>
  <si>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</si>
  <si>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</si>
  <si>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</si>
  <si>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</si>
  <si>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</si>
  <si>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</si>
  <si>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</si>
  <si>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</si>
  <si>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</si>
  <si>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</si>
  <si>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</si>
  <si>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</si>
  <si>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</si>
  <si>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</si>
  <si>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</si>
  <si>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</si>
  <si>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</si>
  <si>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</si>
  <si>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</si>
  <si>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</si>
  <si>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</si>
  <si>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</si>
  <si>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</si>
  <si>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</si>
  <si>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</si>
  <si>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</si>
  <si>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</si>
  <si>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</si>
  <si>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</si>
  <si>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</si>
  <si>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</si>
  <si>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</si>
  <si>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</si>
  <si>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</si>
  <si>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</si>
  <si>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</si>
  <si>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</si>
  <si>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</si>
  <si>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</si>
  <si>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</si>
  <si>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</si>
  <si>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</si>
  <si>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</si>
  <si>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</si>
  <si>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</si>
  <si>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</si>
  <si>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</si>
  <si>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</si>
  <si>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</si>
  <si>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</si>
  <si>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</si>
  <si>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</si>
  <si>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</si>
  <si>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</si>
  <si>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</si>
  <si>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</si>
  <si>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</si>
  <si>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</si>
  <si>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</si>
  <si>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</si>
  <si>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</si>
  <si>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</si>
  <si>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</si>
  <si>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</si>
  <si>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</si>
  <si>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</si>
  <si>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</si>
  <si>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</si>
  <si>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</si>
  <si>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</si>
  <si>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</si>
  <si>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</si>
  <si>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</si>
  <si>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</si>
  <si>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</si>
  <si>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</si>
  <si>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</si>
  <si>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</si>
  <si>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</si>
  <si>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</si>
  <si>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</si>
  <si>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</si>
  <si>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</si>
  <si>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</si>
  <si>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</si>
  <si>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</si>
  <si>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</si>
  <si>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</si>
  <si>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</si>
  <si>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</si>
  <si>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</si>
  <si>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</si>
  <si>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</si>
  <si>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</si>
  <si>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</si>
  <si>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</si>
  <si>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</si>
  <si>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</si>
  <si>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</si>
  <si>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</si>
  <si>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</si>
  <si>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</si>
  <si>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</si>
  <si>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</si>
  <si>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</si>
  <si>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</si>
  <si>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</si>
  <si>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</si>
  <si>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</si>
  <si>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</si>
  <si>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</si>
  <si>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</si>
  <si>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</si>
  <si>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</si>
  <si>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</si>
  <si>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</si>
  <si>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</si>
  <si>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</si>
  <si>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</si>
  <si>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</si>
  <si>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</si>
  <si>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</si>
  <si>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</si>
  <si>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</si>
  <si>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</si>
  <si>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</si>
  <si>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</si>
  <si>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</si>
  <si>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</si>
  <si>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</si>
  <si>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</si>
  <si>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</si>
  <si>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</si>
  <si>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</si>
  <si>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</si>
  <si>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</si>
  <si>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</si>
  <si>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</si>
  <si>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</si>
  <si>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</si>
  <si>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</si>
  <si>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</si>
  <si>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</si>
  <si>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</si>
  <si>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</si>
  <si>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</si>
  <si>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</si>
  <si>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</si>
  <si>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</si>
  <si>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</si>
  <si>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</si>
  <si>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</si>
  <si>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</si>
  <si>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</si>
  <si>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</si>
  <si>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</si>
  <si>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</si>
  <si>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</si>
  <si>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</si>
  <si>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</si>
  <si>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</si>
  <si>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</si>
  <si>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</si>
  <si>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</si>
  <si>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</si>
  <si>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</si>
  <si>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</si>
  <si>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</si>
  <si>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</si>
  <si>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</si>
  <si>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</si>
  <si>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</si>
  <si>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</si>
  <si>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</si>
  <si>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</si>
  <si>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</si>
  <si>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</si>
  <si>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</si>
  <si>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</si>
  <si>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</si>
  <si>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</si>
  <si>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</si>
  <si>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</si>
  <si>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</si>
  <si>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</si>
  <si>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</si>
  <si>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</si>
  <si>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</si>
  <si>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</si>
  <si>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</si>
  <si>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</si>
  <si>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</si>
  <si>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</si>
  <si>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</si>
  <si>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</si>
  <si>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</si>
  <si>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</si>
  <si>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</si>
  <si>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</si>
  <si>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</si>
  <si>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</si>
  <si>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</si>
  <si>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</si>
  <si>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</si>
  <si>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</si>
  <si>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</si>
  <si>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</si>
  <si>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</si>
  <si>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</si>
  <si>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</si>
  <si>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</si>
  <si>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</si>
  <si>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</si>
  <si>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</si>
  <si>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</si>
  <si>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</si>
  <si>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</si>
  <si>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</si>
  <si>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</si>
  <si>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</si>
  <si>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</si>
  <si>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</si>
  <si>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</si>
  <si>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</si>
  <si>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</si>
  <si>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</si>
  <si>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</si>
  <si>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</si>
  <si>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</si>
  <si>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</si>
  <si>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</si>
  <si>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</si>
  <si>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</si>
  <si>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</si>
  <si>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</si>
  <si>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</si>
  <si>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</si>
  <si>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</si>
  <si>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</si>
  <si>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</si>
  <si>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</si>
  <si>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</si>
  <si>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</si>
  <si>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</si>
  <si>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</si>
  <si>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</si>
  <si>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</si>
  <si>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</si>
  <si>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</si>
  <si>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</si>
  <si>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</si>
  <si>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</si>
  <si>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</si>
  <si>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</si>
  <si>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</si>
  <si>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</si>
  <si>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</si>
  <si>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</si>
  <si>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</si>
  <si>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</si>
  <si>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</si>
  <si>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</si>
  <si>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</si>
  <si>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</si>
  <si>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</si>
  <si>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</si>
  <si>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</si>
  <si>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</si>
  <si>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</si>
  <si>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</si>
  <si>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</si>
  <si>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</si>
  <si>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</si>
  <si>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</si>
  <si>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</si>
  <si>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</si>
  <si>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</si>
  <si>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</si>
  <si>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</si>
  <si>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</si>
  <si>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</si>
  <si>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</si>
  <si>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</si>
  <si>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</si>
  <si>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</si>
  <si>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</si>
  <si>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</si>
  <si>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</si>
  <si>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</si>
  <si>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</si>
  <si>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</si>
  <si>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</si>
  <si>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</si>
  <si>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</si>
  <si>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</si>
  <si>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</si>
  <si>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</si>
  <si>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</si>
  <si>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</si>
  <si>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</si>
  <si>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</si>
  <si>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</si>
  <si>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</si>
  <si>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</si>
  <si>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</si>
  <si>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</si>
  <si>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</si>
  <si>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</si>
  <si>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</si>
  <si>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</si>
  <si>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</si>
  <si>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</si>
  <si>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</si>
  <si>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</si>
  <si>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</si>
  <si>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</si>
  <si>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</si>
  <si>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</si>
  <si>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</si>
  <si>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</si>
  <si>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</si>
  <si>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</si>
  <si>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</si>
  <si>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</si>
  <si>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</si>
  <si>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</si>
  <si>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</si>
  <si>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</si>
  <si>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</si>
  <si>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</si>
  <si>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</si>
  <si>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</si>
  <si>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</si>
  <si>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</si>
  <si>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</si>
  <si>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</si>
  <si>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</si>
  <si>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</si>
  <si>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</si>
  <si>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</si>
  <si>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</si>
  <si>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</si>
  <si>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</si>
  <si>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</si>
  <si>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</si>
  <si>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</si>
  <si>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</si>
  <si>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</si>
  <si>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</si>
  <si>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</si>
  <si>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</si>
  <si>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</si>
  <si>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</si>
  <si>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</si>
  <si>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</si>
  <si>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</si>
  <si>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</si>
  <si>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</si>
  <si>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</si>
  <si>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</si>
  <si>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</si>
  <si>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</si>
  <si>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</si>
  <si>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</si>
  <si>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</si>
  <si>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</si>
  <si>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</si>
  <si>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</si>
  <si>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</si>
  <si>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</si>
  <si>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</si>
  <si>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</si>
  <si>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</si>
  <si>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</si>
  <si>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</si>
  <si>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</si>
  <si>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</si>
  <si>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</si>
  <si>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</si>
  <si>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</si>
  <si>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</si>
  <si>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</si>
  <si>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</si>
  <si>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</si>
  <si>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</si>
  <si>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</si>
  <si>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</si>
  <si>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</si>
  <si>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</si>
  <si>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</si>
  <si>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</si>
  <si>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</si>
  <si>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</si>
  <si>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</si>
  <si>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</si>
  <si>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</si>
  <si>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</si>
  <si>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</si>
  <si>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</si>
  <si>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</si>
  <si>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</si>
  <si>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</si>
  <si>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</si>
  <si>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</si>
  <si>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</si>
  <si>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</si>
  <si>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</si>
  <si>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</si>
  <si>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</si>
  <si>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</si>
  <si>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</si>
  <si>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</si>
  <si>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</si>
  <si>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</si>
  <si>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</si>
  <si>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</si>
  <si>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</si>
  <si>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</si>
  <si>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</si>
  <si>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</si>
  <si>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</si>
  <si>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</si>
  <si>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</si>
  <si>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</si>
  <si>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</si>
  <si>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</si>
  <si>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</si>
  <si>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</si>
  <si>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</si>
  <si>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</si>
  <si>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</si>
  <si>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</si>
  <si>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</si>
  <si>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</si>
  <si>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</si>
  <si>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</si>
  <si>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</si>
  <si>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</si>
  <si>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</si>
  <si>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</si>
  <si>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</si>
  <si>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</si>
  <si>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</si>
  <si>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</si>
  <si>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</si>
  <si>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</si>
  <si>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</si>
  <si>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</si>
  <si>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</si>
  <si>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</si>
  <si>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</si>
  <si>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</si>
  <si>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</si>
  <si>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</si>
  <si>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</si>
  <si>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</si>
  <si>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</si>
  <si>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</si>
  <si>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</si>
  <si>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</si>
  <si>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</si>
  <si>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</si>
  <si>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</si>
  <si>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</si>
  <si>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</si>
  <si>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</si>
  <si>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</si>
  <si>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</si>
  <si>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</si>
  <si>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</si>
  <si>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</si>
  <si>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</si>
  <si>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</si>
  <si>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</si>
  <si>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</si>
  <si>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</si>
  <si>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</si>
  <si>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</si>
  <si>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</si>
  <si>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</si>
  <si>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</si>
  <si>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</si>
  <si>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</si>
  <si>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</si>
  <si>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</si>
  <si>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</si>
  <si>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</si>
  <si>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</si>
  <si>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</si>
  <si>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</si>
  <si>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</si>
  <si>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</si>
  <si>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</si>
  <si>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</si>
  <si>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</si>
  <si>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</si>
  <si>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</si>
  <si>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</si>
  <si>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</si>
  <si>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</si>
  <si>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</si>
  <si>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</si>
  <si>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</si>
  <si>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</si>
  <si>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</si>
  <si>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</si>
  <si>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</si>
  <si>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</si>
  <si>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</si>
  <si>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</si>
  <si>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</si>
  <si>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</si>
  <si>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</si>
  <si>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</si>
  <si>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</si>
  <si>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</si>
  <si>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</si>
  <si>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</si>
  <si>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</si>
  <si>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</si>
  <si>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</si>
  <si>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</si>
  <si>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</si>
  <si>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</si>
  <si>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</si>
  <si>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</si>
  <si>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</si>
  <si>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</si>
  <si>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</si>
  <si>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</si>
  <si>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</si>
  <si>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</si>
  <si>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</si>
  <si>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</si>
  <si>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</si>
  <si>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</si>
  <si>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</si>
  <si>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</si>
  <si>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</si>
  <si>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</si>
  <si>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</si>
  <si>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</si>
  <si>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</si>
  <si>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</si>
  <si>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</si>
  <si>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</si>
  <si>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</si>
  <si>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</si>
  <si>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</si>
  <si>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</si>
  <si>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</si>
  <si>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</si>
  <si>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</si>
  <si>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</si>
  <si>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</si>
  <si>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</si>
  <si>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</si>
  <si>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</si>
  <si>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</si>
  <si>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</si>
  <si>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</si>
  <si>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</si>
  <si>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</si>
  <si>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</si>
  <si>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</si>
  <si>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</si>
  <si>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</si>
  <si>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</si>
  <si>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</si>
  <si>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</si>
  <si>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</si>
  <si>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</si>
  <si>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</si>
  <si>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</si>
  <si>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</si>
  <si>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</si>
  <si>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</si>
  <si>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</si>
  <si>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</si>
  <si>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</si>
  <si>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</si>
  <si>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</si>
  <si>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</si>
  <si>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</si>
  <si>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</si>
  <si>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</si>
  <si>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</si>
  <si>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</si>
  <si>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</si>
  <si>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</si>
  <si>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</si>
  <si>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</si>
  <si>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</si>
  <si>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</si>
  <si>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</si>
  <si>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</si>
  <si>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</si>
  <si>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</si>
  <si>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</si>
  <si>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</si>
  <si>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</si>
  <si>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</si>
  <si>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</si>
  <si>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</si>
  <si>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</si>
  <si>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</si>
  <si>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</si>
  <si>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</si>
  <si>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</si>
  <si>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</si>
  <si>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</si>
  <si>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</si>
  <si>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</si>
  <si>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</si>
  <si>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</si>
  <si>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</si>
  <si>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</si>
  <si>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</si>
  <si>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</si>
  <si>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</si>
  <si>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</si>
  <si>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</si>
  <si>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</si>
  <si>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</si>
  <si>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</si>
  <si>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</si>
  <si>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</si>
  <si>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</si>
  <si>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</si>
  <si>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</si>
  <si>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</si>
  <si>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</si>
  <si>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</si>
  <si>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</si>
  <si>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</si>
  <si>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</si>
  <si>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</si>
  <si>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</si>
  <si>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</si>
  <si>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</si>
  <si>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</si>
  <si>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</si>
  <si>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</si>
  <si>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</si>
  <si>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</si>
  <si>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</si>
  <si>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</si>
  <si>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</si>
  <si>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</si>
  <si>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</si>
  <si>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</si>
  <si>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</si>
  <si>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</si>
  <si>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</si>
  <si>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</si>
  <si>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</si>
  <si>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</si>
  <si>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</si>
  <si>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</si>
  <si>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</si>
  <si>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</si>
  <si>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</si>
  <si>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</si>
  <si>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</si>
  <si>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</si>
  <si>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</si>
  <si>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</si>
  <si>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</si>
  <si>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</si>
  <si>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</si>
  <si>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</si>
  <si>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</si>
  <si>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</si>
  <si>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</si>
  <si>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</si>
  <si>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</si>
  <si>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</si>
  <si>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</si>
  <si>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</si>
  <si>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</si>
  <si>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</si>
  <si>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</si>
  <si>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</si>
  <si>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</si>
  <si>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</si>
  <si>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</si>
  <si>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</si>
  <si>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</si>
  <si>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</si>
  <si>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</si>
  <si>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</si>
  <si>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</si>
  <si>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</si>
  <si>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</si>
  <si>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</si>
  <si>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</si>
  <si>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</si>
  <si>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</si>
  <si>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</si>
  <si>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</si>
  <si>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</si>
  <si>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</si>
  <si>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</si>
  <si>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</si>
  <si>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</si>
  <si>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</si>
  <si>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</si>
  <si>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</si>
  <si>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</si>
  <si>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</si>
  <si>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</si>
  <si>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</si>
  <si>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</si>
  <si>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</si>
  <si>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</si>
  <si>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</si>
  <si>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</si>
  <si>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</si>
  <si>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</si>
  <si>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</si>
  <si>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</si>
  <si>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</si>
  <si>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</si>
  <si>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</si>
  <si>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</si>
  <si>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</si>
  <si>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</si>
  <si>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</si>
  <si>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</si>
  <si>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</si>
  <si>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</si>
  <si>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</si>
  <si>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</si>
  <si>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</si>
  <si>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</si>
  <si>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</si>
  <si>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</si>
  <si>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</si>
  <si>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</si>
  <si>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</si>
  <si>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</si>
  <si>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</si>
  <si>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</si>
  <si>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</si>
  <si>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</si>
  <si>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</si>
  <si>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</si>
  <si>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</si>
  <si>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</si>
  <si>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</si>
  <si>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</si>
  <si>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</si>
  <si>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</si>
  <si>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</si>
  <si>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</si>
  <si>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</si>
  <si>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</si>
  <si>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</si>
  <si>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</si>
  <si>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</si>
  <si>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</si>
  <si>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</si>
  <si>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</si>
  <si>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</si>
  <si>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</si>
  <si>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</si>
  <si>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</si>
  <si>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</si>
  <si>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</si>
  <si>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</si>
  <si>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</si>
  <si>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</si>
  <si>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</si>
  <si>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</si>
  <si>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</si>
  <si>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</si>
  <si>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</si>
  <si>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</si>
  <si>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</si>
  <si>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</si>
  <si>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</si>
  <si>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</si>
  <si>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</si>
  <si>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</si>
  <si>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</si>
  <si>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</si>
  <si>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</si>
  <si>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</si>
  <si>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</si>
  <si>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</si>
  <si>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</si>
  <si>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</si>
  <si>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</si>
  <si>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</si>
  <si>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</si>
  <si>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</si>
  <si>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</si>
  <si>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</si>
  <si>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</si>
  <si>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</si>
  <si>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</si>
  <si>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</si>
  <si>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</si>
  <si>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</si>
  <si>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</si>
  <si>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</si>
  <si>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</si>
  <si>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</si>
  <si>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</si>
  <si>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</si>
  <si>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</si>
  <si>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</si>
  <si>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</si>
  <si>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</si>
  <si>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</si>
  <si>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</si>
  <si>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</si>
  <si>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</si>
  <si>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</si>
  <si>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</si>
  <si>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</si>
  <si>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</si>
  <si>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</si>
  <si>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</si>
  <si>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</si>
  <si>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</si>
  <si>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</si>
  <si>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</si>
  <si>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</si>
  <si>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</si>
  <si>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</si>
  <si>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</si>
  <si>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</si>
  <si>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</si>
  <si>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</si>
  <si>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</si>
  <si>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</si>
  <si>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</si>
  <si>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</si>
  <si>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</si>
  <si>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</si>
  <si>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</si>
  <si>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</si>
  <si>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</si>
  <si>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</si>
  <si>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</si>
  <si>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</si>
  <si>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</si>
  <si>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</si>
  <si>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</si>
  <si>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</si>
  <si>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</si>
  <si>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</si>
  <si>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</si>
  <si>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</si>
  <si>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</si>
  <si>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</si>
  <si>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</si>
  <si>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</si>
  <si>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</si>
  <si>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</si>
  <si>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</si>
  <si>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</si>
  <si>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</si>
  <si>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</si>
  <si>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</si>
  <si>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</si>
  <si>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</si>
  <si>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</si>
  <si>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</si>
  <si>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</si>
  <si>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</si>
  <si>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</si>
  <si>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</si>
  <si>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</si>
  <si>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</si>
  <si>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</si>
  <si>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</si>
  <si>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</si>
  <si>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</si>
  <si>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</si>
  <si>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</si>
  <si>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</si>
  <si>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</si>
  <si>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</si>
  <si>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</si>
  <si>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</si>
  <si>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</si>
  <si>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</si>
  <si>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</si>
  <si>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</si>
  <si>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</si>
  <si>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</si>
  <si>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</si>
  <si>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</si>
  <si>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</si>
  <si>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</si>
  <si>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</si>
  <si>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</si>
  <si>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</si>
  <si>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</si>
  <si>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</si>
  <si>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</si>
  <si>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</si>
  <si>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</si>
  <si>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</si>
  <si>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</si>
  <si>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</si>
  <si>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</si>
  <si>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</si>
  <si>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</si>
  <si>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</si>
  <si>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</si>
  <si>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</si>
  <si>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</si>
  <si>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</si>
  <si>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</si>
  <si>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</si>
  <si>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</si>
  <si>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</si>
  <si>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</si>
  <si>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</si>
  <si>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</si>
  <si>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</si>
  <si>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</si>
  <si>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</si>
  <si>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</si>
  <si>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</si>
  <si>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</si>
  <si>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</si>
  <si>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</si>
  <si>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</si>
  <si>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</si>
  <si>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</si>
  <si>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</si>
  <si>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</si>
  <si>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</si>
  <si>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</si>
  <si>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</si>
  <si>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</si>
  <si>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</si>
  <si>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</si>
  <si>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</si>
  <si>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</si>
  <si>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</si>
  <si>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</si>
  <si>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</si>
  <si>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</si>
  <si>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</si>
  <si>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</si>
  <si>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</si>
  <si>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</si>
  <si>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</si>
  <si>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</si>
  <si>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</si>
  <si>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</si>
  <si>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</si>
  <si>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</si>
  <si>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</si>
  <si>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</si>
  <si>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</si>
  <si>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</si>
  <si>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</si>
  <si>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</si>
  <si>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</si>
  <si>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</si>
  <si>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</si>
  <si>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</si>
  <si>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</si>
  <si>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</si>
  <si>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</si>
  <si>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</si>
  <si>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</si>
  <si>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</si>
  <si>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</si>
  <si>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</si>
  <si>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</si>
  <si>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</si>
  <si>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</si>
  <si>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</si>
  <si>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</si>
  <si>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</si>
  <si>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</si>
  <si>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</si>
  <si>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</si>
  <si>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</si>
  <si>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</si>
  <si>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</si>
  <si>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</si>
  <si>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</si>
  <si>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</si>
  <si>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</si>
  <si>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</si>
  <si>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</si>
  <si>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</si>
  <si>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</si>
  <si>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</si>
  <si>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</si>
  <si>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</si>
  <si>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</si>
  <si>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</si>
  <si>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</si>
  <si>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</si>
  <si>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</si>
  <si>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</si>
  <si>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</si>
  <si>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</si>
  <si>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</si>
  <si>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</si>
  <si>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</si>
  <si>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</si>
  <si>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</si>
  <si>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</si>
  <si>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</si>
  <si>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</si>
  <si>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</si>
  <si>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</si>
  <si>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</si>
  <si>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</si>
  <si>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</si>
  <si>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</si>
  <si>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</si>
  <si>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</si>
  <si>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</si>
  <si>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</si>
  <si>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</si>
  <si>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</si>
  <si>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</si>
  <si>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</si>
  <si>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</si>
  <si>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</si>
  <si>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</si>
  <si>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</si>
  <si>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</si>
  <si>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</si>
  <si>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</si>
  <si>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</si>
  <si>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</si>
  <si>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</si>
  <si>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</si>
  <si>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</si>
  <si>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</si>
  <si>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</si>
  <si>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</si>
  <si>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</si>
  <si>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</si>
  <si>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</si>
  <si>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</si>
  <si>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</si>
  <si>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</si>
  <si>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</si>
  <si>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</si>
  <si>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</si>
  <si>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</si>
  <si>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</si>
  <si>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</si>
  <si>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</si>
  <si>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</si>
  <si>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</si>
  <si>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</si>
  <si>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</si>
  <si>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</si>
  <si>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</si>
  <si>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</si>
  <si>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</si>
  <si>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</si>
  <si>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</si>
  <si>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</si>
  <si>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</si>
  <si>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</si>
  <si>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</si>
  <si>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</si>
  <si>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</si>
  <si>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</si>
  <si>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</si>
  <si>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</si>
  <si>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</si>
  <si>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</si>
  <si>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</si>
  <si>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</si>
  <si>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</si>
  <si>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</si>
  <si>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</si>
  <si>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</si>
  <si>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</si>
  <si>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</si>
  <si>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</si>
  <si>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</si>
  <si>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</si>
  <si>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</si>
  <si>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</si>
  <si>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</si>
  <si>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</si>
  <si>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</si>
  <si>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</si>
  <si>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</si>
  <si>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</si>
  <si>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</si>
  <si>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</si>
  <si>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</si>
  <si>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</si>
  <si>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</si>
  <si>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</si>
  <si>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</si>
  <si>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</si>
  <si>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</si>
  <si>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</si>
  <si>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</si>
  <si>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</si>
  <si>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</si>
  <si>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</si>
  <si>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</si>
  <si>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</si>
  <si>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</si>
  <si>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</si>
  <si>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</si>
  <si>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</si>
  <si>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</si>
  <si>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</si>
  <si>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</si>
  <si>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</si>
  <si>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</si>
  <si>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</si>
  <si>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</si>
  <si>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</si>
  <si>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</si>
  <si>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</si>
  <si>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</si>
  <si>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</si>
  <si>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</si>
  <si>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</si>
  <si>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</si>
  <si>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</si>
  <si>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</si>
  <si>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</si>
  <si>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</si>
  <si>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</si>
  <si>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</si>
  <si>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</si>
  <si>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</si>
  <si>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</si>
  <si>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</si>
  <si>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</si>
  <si>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</si>
  <si>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</si>
  <si>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</si>
  <si>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</si>
  <si>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</si>
  <si>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</si>
  <si>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</si>
  <si>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</si>
  <si>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</si>
  <si>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</si>
  <si>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</si>
  <si>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</si>
  <si>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</si>
  <si>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</si>
  <si>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</si>
  <si>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</si>
  <si>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</si>
  <si>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</si>
  <si>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</si>
  <si>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</si>
  <si>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</si>
  <si>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</si>
  <si>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</si>
  <si>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</si>
  <si>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</si>
  <si>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</si>
  <si>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</si>
  <si>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</si>
  <si>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</si>
  <si>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</si>
  <si>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</si>
  <si>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</si>
  <si>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</si>
  <si>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</si>
  <si>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</si>
  <si>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</si>
  <si>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</si>
  <si>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</si>
  <si>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</si>
  <si>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</si>
  <si>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</si>
  <si>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</si>
  <si>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</si>
  <si>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</si>
  <si>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</si>
  <si>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</si>
  <si>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</si>
  <si>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</si>
  <si>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</si>
  <si>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</si>
  <si>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</si>
  <si>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</si>
  <si>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</si>
  <si>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</si>
  <si>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</si>
  <si>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</si>
  <si>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</si>
  <si>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</si>
  <si>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</si>
  <si>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</si>
  <si>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</si>
  <si>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</si>
  <si>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</si>
  <si>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</si>
  <si>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</si>
  <si>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</si>
  <si>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</si>
  <si>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</si>
  <si>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</si>
  <si>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</si>
  <si>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</si>
  <si>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</si>
  <si>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</si>
  <si>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</si>
  <si>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</si>
  <si>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</si>
  <si>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</si>
  <si>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</si>
  <si>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</si>
  <si>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</si>
  <si>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</si>
  <si>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</si>
  <si>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</si>
  <si>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</si>
  <si>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</si>
  <si>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</si>
  <si>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</si>
  <si>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</si>
  <si>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</si>
  <si>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</si>
  <si>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</si>
  <si>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</si>
  <si>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</si>
  <si>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</si>
  <si>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</si>
  <si>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</si>
  <si>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</si>
  <si>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</si>
  <si>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</si>
  <si>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</si>
  <si>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</si>
  <si>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</si>
  <si>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</si>
  <si>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</si>
  <si>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</si>
  <si>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</si>
  <si>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</si>
  <si>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</si>
  <si>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</si>
  <si>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</si>
  <si>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</si>
  <si>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</si>
  <si>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</si>
  <si>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</si>
  <si>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</si>
  <si>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</si>
  <si>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</si>
  <si>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</si>
  <si>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</si>
  <si>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</si>
  <si>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</si>
  <si>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</si>
  <si>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</si>
  <si>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</si>
  <si>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</si>
  <si>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</si>
  <si>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</si>
  <si>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DUNS</t>
  </si>
  <si>
    <t>Customer Service</t>
  </si>
  <si>
    <t xml:space="preserve">Material Compliance Officer </t>
  </si>
  <si>
    <t>only as very thin coating (max 5 μm)</t>
  </si>
  <si>
    <t>100%</t>
  </si>
  <si>
    <t>eMail</t>
  </si>
  <si>
    <t>Webcraft GmbH / supermagnete</t>
  </si>
  <si>
    <t>34-181-4319</t>
  </si>
  <si>
    <t>Industriepark 206, 78244 Gottmadingen, Germany</t>
  </si>
  <si>
    <t>support@supermagnete.de</t>
  </si>
  <si>
    <t>+49 7731 939 839 2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</si>
</sst>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 #,##0_-;\-* #,##0_-;_-* &quot;-&quot;_-;_-@_-"/>
    <numFmt numFmtId="173" formatCode="_-&quot;$&quot;* #,##0.00_-;\-&quot;$&quot;* #,##0.00_-;_-&quot;$&quot;* &quot;-&quot;??_-;_-@_-"/>
    <numFmt numFmtId="174" formatCode="_-* #,##0.00_-;\-* #,##0.00_-;_-* &quot;-&quot;??_-;_-@_-"/>
    <numFmt numFmtId="175" formatCode="_-* #,##0\ &quot;€&quot;_-;\-* #,##0\ &quot;€&quot;_-;_-* &quot;-&quot;\ &quot;€&quot;_-;_-@_-"/>
    <numFmt numFmtId="176" formatCode="_-* #,##0\ _€_-;\-* #,##0\ _€_-;_-* &quot;-&quot;\ _€_-;_-@_-"/>
    <numFmt numFmtId="177" formatCode="_-* #,##0.00\ &quot;€&quot;_-;\-* #,##0.00\ &quot;€&quot;_-;_-* &quot;-&quot;??\ &quot;€&quot;_-;_-@_-"/>
    <numFmt numFmtId="178" formatCode="_-* #,##0.00\ _€_-;\-* #,##0.00\ _€_-;_-* &quot;-&quot;??\ _€_-;_-@_-"/>
    <numFmt numFmtId="179" formatCode="_-&quot;€&quot;\ * #,##0_-;\-&quot;€&quot;\ * #,##0_-;_-&quot;€&quot;\ * &quot;-&quot;_-;_-@_-"/>
    <numFmt numFmtId="180"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172"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179"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6"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8">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26"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8"/>
      <c r="B2" s="5" t="s">
        <v>843</v>
      </c>
      <c r="C2" s="3"/>
      <c r="D2" s="175"/>
      <c r="E2" s="3"/>
      <c r="F2" s="3"/>
      <c r="G2" s="25"/>
    </row>
    <row r="3" spans="1:7">
      <c r="A3" s="298"/>
      <c r="B3" s="3" t="s">
        <v>835</v>
      </c>
      <c r="C3" s="5"/>
      <c r="D3" s="176"/>
      <c r="E3" s="3"/>
      <c r="F3" s="5"/>
      <c r="G3" s="25"/>
    </row>
    <row r="4" spans="1:7" ht="15.75">
      <c r="A4" s="298"/>
      <c r="B4" s="30" t="s">
        <v>845</v>
      </c>
      <c r="C4" s="6"/>
      <c r="D4" s="177"/>
      <c r="E4" s="3"/>
      <c r="F4" s="6"/>
      <c r="G4" s="25"/>
    </row>
    <row r="5" spans="1:7">
      <c r="A5" s="298"/>
      <c r="B5" s="29" t="s">
        <v>1036</v>
      </c>
      <c r="C5" s="4"/>
      <c r="D5" s="178"/>
      <c r="E5" s="3"/>
      <c r="F5" s="4"/>
      <c r="G5" s="25"/>
    </row>
    <row r="6" spans="1:7">
      <c r="A6" s="298"/>
      <c r="B6" s="3"/>
      <c r="C6" s="3"/>
      <c r="D6" s="175"/>
      <c r="E6" s="3"/>
      <c r="F6" s="3"/>
      <c r="G6" s="25"/>
    </row>
    <row r="7" spans="1:7">
      <c r="A7" s="298"/>
      <c r="B7" s="3"/>
      <c r="C7" s="3"/>
      <c r="D7" s="175"/>
      <c r="E7" s="3"/>
      <c r="F7" s="3"/>
      <c r="G7" s="25"/>
    </row>
    <row r="8" spans="1:7">
      <c r="A8" s="298"/>
      <c r="B8" s="3"/>
      <c r="C8" s="3"/>
      <c r="D8" s="175"/>
      <c r="E8" s="3"/>
      <c r="F8" s="3"/>
      <c r="G8" s="25"/>
    </row>
    <row r="9" spans="1:7">
      <c r="A9" s="298"/>
      <c r="B9" s="301" t="s">
        <v>846</v>
      </c>
      <c r="C9" s="301"/>
      <c r="D9" s="301"/>
      <c r="E9" s="301"/>
      <c r="F9" s="301"/>
      <c r="G9" s="25"/>
    </row>
    <row r="10" spans="1:7" ht="27" customHeight="1">
      <c r="A10" s="298"/>
      <c r="B10" s="302" t="s">
        <v>438</v>
      </c>
      <c r="C10" s="302"/>
      <c r="D10" s="302"/>
      <c r="E10" s="302"/>
      <c r="F10" s="302"/>
      <c r="G10" s="25"/>
    </row>
    <row r="11" spans="1:7" ht="27" customHeight="1">
      <c r="A11" s="298"/>
      <c r="B11" s="303"/>
      <c r="C11" s="303"/>
      <c r="D11" s="303"/>
      <c r="E11" s="303"/>
      <c r="F11" s="303"/>
      <c r="G11" s="25"/>
    </row>
    <row r="12" spans="1:7">
      <c r="A12" s="298"/>
      <c r="B12" s="31" t="s">
        <v>844</v>
      </c>
      <c r="C12" s="32" t="s">
        <v>847</v>
      </c>
      <c r="D12" s="179" t="s">
        <v>848</v>
      </c>
      <c r="E12" s="32" t="s">
        <v>612</v>
      </c>
      <c r="F12" s="32" t="s">
        <v>613</v>
      </c>
      <c r="G12" s="25"/>
    </row>
    <row r="13" spans="1:7" ht="33.75">
      <c r="A13" s="298"/>
      <c r="B13" s="2">
        <v>1</v>
      </c>
      <c r="C13" s="27" t="s">
        <v>1084</v>
      </c>
      <c r="D13" s="28" t="s">
        <v>872</v>
      </c>
      <c r="E13" s="163" t="s">
        <v>849</v>
      </c>
      <c r="F13" s="163"/>
      <c r="G13" s="25"/>
    </row>
    <row r="14" spans="1:7" ht="33.75">
      <c r="A14" s="298"/>
      <c r="B14" s="2">
        <v>2</v>
      </c>
      <c r="C14" s="27" t="s">
        <v>1084</v>
      </c>
      <c r="D14" s="28" t="s">
        <v>1021</v>
      </c>
      <c r="E14" s="163" t="s">
        <v>530</v>
      </c>
      <c r="F14" s="163" t="s">
        <v>531</v>
      </c>
      <c r="G14" s="25"/>
    </row>
    <row r="15" spans="1:7" ht="89.1" customHeight="1">
      <c r="A15" s="298"/>
      <c r="B15" s="304">
        <v>2.0099999999999998</v>
      </c>
      <c r="C15" s="295" t="s">
        <v>1084</v>
      </c>
      <c r="D15" s="307" t="s">
        <v>2246</v>
      </c>
      <c r="E15" s="164" t="s">
        <v>614</v>
      </c>
      <c r="F15" s="164" t="s">
        <v>617</v>
      </c>
      <c r="G15" s="25"/>
    </row>
    <row r="16" spans="1:7" ht="99" customHeight="1">
      <c r="A16" s="298"/>
      <c r="B16" s="305"/>
      <c r="C16" s="296"/>
      <c r="D16" s="308"/>
      <c r="E16" s="165"/>
      <c r="F16" s="165" t="s">
        <v>615</v>
      </c>
      <c r="G16" s="25"/>
    </row>
    <row r="17" spans="1:7" ht="63" customHeight="1">
      <c r="A17" s="298"/>
      <c r="B17" s="306"/>
      <c r="C17" s="297"/>
      <c r="D17" s="309"/>
      <c r="E17" s="27"/>
      <c r="F17" s="27" t="s">
        <v>616</v>
      </c>
      <c r="G17" s="25"/>
    </row>
    <row r="18" spans="1:7" ht="117" customHeight="1">
      <c r="A18" s="298"/>
      <c r="B18" s="304">
        <v>2.02</v>
      </c>
      <c r="C18" s="295" t="s">
        <v>1084</v>
      </c>
      <c r="D18" s="307" t="s">
        <v>2247</v>
      </c>
      <c r="E18" s="164" t="s">
        <v>439</v>
      </c>
      <c r="F18" s="164" t="s">
        <v>525</v>
      </c>
      <c r="G18" s="25"/>
    </row>
    <row r="19" spans="1:7" ht="71.099999999999994" customHeight="1">
      <c r="A19" s="298"/>
      <c r="B19" s="305"/>
      <c r="C19" s="296"/>
      <c r="D19" s="308"/>
      <c r="E19" s="165" t="s">
        <v>529</v>
      </c>
      <c r="F19" s="165" t="s">
        <v>440</v>
      </c>
      <c r="G19" s="25"/>
    </row>
    <row r="20" spans="1:7" ht="90.75" customHeight="1">
      <c r="A20" s="298"/>
      <c r="B20" s="305"/>
      <c r="C20" s="296"/>
      <c r="D20" s="308"/>
      <c r="E20" s="165"/>
      <c r="F20" s="165" t="s">
        <v>619</v>
      </c>
      <c r="G20" s="25"/>
    </row>
    <row r="21" spans="1:7" ht="74.25" customHeight="1">
      <c r="A21" s="298"/>
      <c r="B21" s="306"/>
      <c r="C21" s="297"/>
      <c r="D21" s="309"/>
      <c r="E21" s="27"/>
      <c r="F21" s="27" t="s">
        <v>618</v>
      </c>
      <c r="G21" s="25"/>
    </row>
    <row r="22" spans="1:7" ht="90" customHeight="1">
      <c r="A22" s="298"/>
      <c r="B22" s="313">
        <v>2.0299999999999998</v>
      </c>
      <c r="C22" s="313" t="s">
        <v>818</v>
      </c>
      <c r="D22" s="292" t="s">
        <v>2248</v>
      </c>
      <c r="E22" s="295" t="s">
        <v>437</v>
      </c>
      <c r="F22" s="164" t="s">
        <v>460</v>
      </c>
      <c r="G22" s="25"/>
    </row>
    <row r="23" spans="1:7" ht="109.5" customHeight="1">
      <c r="A23" s="298"/>
      <c r="B23" s="314"/>
      <c r="C23" s="314"/>
      <c r="D23" s="293"/>
      <c r="E23" s="296"/>
      <c r="F23" s="165" t="s">
        <v>819</v>
      </c>
      <c r="G23" s="25"/>
    </row>
    <row r="24" spans="1:7" ht="74.25" customHeight="1">
      <c r="A24" s="298"/>
      <c r="B24" s="315"/>
      <c r="C24" s="315"/>
      <c r="D24" s="294"/>
      <c r="E24" s="297"/>
      <c r="F24" s="27" t="s">
        <v>436</v>
      </c>
      <c r="G24" s="25"/>
    </row>
    <row r="25" spans="1:7" ht="72" customHeight="1">
      <c r="A25" s="298"/>
      <c r="B25" s="2" t="s">
        <v>458</v>
      </c>
      <c r="C25" s="27" t="s">
        <v>459</v>
      </c>
      <c r="D25" s="28" t="s">
        <v>2249</v>
      </c>
      <c r="E25" s="27" t="s">
        <v>2244</v>
      </c>
      <c r="F25" s="27" t="s">
        <v>461</v>
      </c>
      <c r="G25" s="25"/>
    </row>
    <row r="26" spans="1:7" ht="98.1" customHeight="1">
      <c r="A26" s="298"/>
      <c r="B26" s="310">
        <v>3</v>
      </c>
      <c r="C26" s="304" t="s">
        <v>70</v>
      </c>
      <c r="D26" s="307" t="s">
        <v>2250</v>
      </c>
      <c r="E26" s="295" t="s">
        <v>0</v>
      </c>
      <c r="F26" s="164" t="s">
        <v>64</v>
      </c>
      <c r="G26" s="25"/>
    </row>
    <row r="27" spans="1:7" ht="90" customHeight="1">
      <c r="A27" s="298"/>
      <c r="B27" s="311"/>
      <c r="C27" s="305"/>
      <c r="D27" s="308"/>
      <c r="E27" s="296"/>
      <c r="F27" s="165" t="s">
        <v>59</v>
      </c>
      <c r="G27" s="25"/>
    </row>
    <row r="28" spans="1:7" ht="19.350000000000001" customHeight="1">
      <c r="A28" s="298"/>
      <c r="B28" s="311"/>
      <c r="C28" s="305"/>
      <c r="D28" s="308"/>
      <c r="E28" s="296"/>
      <c r="F28" s="165" t="s">
        <v>60</v>
      </c>
      <c r="G28" s="25"/>
    </row>
    <row r="29" spans="1:7" ht="74.650000000000006" customHeight="1">
      <c r="A29" s="298"/>
      <c r="B29" s="311"/>
      <c r="C29" s="305"/>
      <c r="D29" s="308"/>
      <c r="E29" s="296"/>
      <c r="F29" s="165" t="s">
        <v>61</v>
      </c>
      <c r="G29" s="25"/>
    </row>
    <row r="30" spans="1:7" ht="62.65" customHeight="1">
      <c r="A30" s="298"/>
      <c r="B30" s="311"/>
      <c r="C30" s="305"/>
      <c r="D30" s="308"/>
      <c r="E30" s="296"/>
      <c r="F30" s="165" t="s">
        <v>62</v>
      </c>
      <c r="G30" s="25"/>
    </row>
    <row r="31" spans="1:7" ht="81" customHeight="1">
      <c r="A31" s="298"/>
      <c r="B31" s="311"/>
      <c r="C31" s="305"/>
      <c r="D31" s="308"/>
      <c r="E31" s="296"/>
      <c r="F31" s="165" t="s">
        <v>63</v>
      </c>
      <c r="G31" s="25"/>
    </row>
    <row r="32" spans="1:7" ht="48.75" customHeight="1">
      <c r="A32" s="298"/>
      <c r="B32" s="311"/>
      <c r="C32" s="305"/>
      <c r="D32" s="308"/>
      <c r="E32" s="296"/>
      <c r="F32" s="165" t="s">
        <v>66</v>
      </c>
      <c r="G32" s="25"/>
    </row>
    <row r="33" spans="1:7" ht="98.65" customHeight="1">
      <c r="A33" s="298"/>
      <c r="B33" s="311"/>
      <c r="C33" s="305"/>
      <c r="D33" s="308"/>
      <c r="E33" s="296"/>
      <c r="F33" s="165" t="s">
        <v>65</v>
      </c>
      <c r="G33" s="25"/>
    </row>
    <row r="34" spans="1:7" ht="89.1" customHeight="1">
      <c r="A34" s="298"/>
      <c r="B34" s="311"/>
      <c r="C34" s="305"/>
      <c r="D34" s="308"/>
      <c r="E34" s="296"/>
      <c r="F34" s="165" t="s">
        <v>67</v>
      </c>
      <c r="G34" s="25"/>
    </row>
    <row r="35" spans="1:7" ht="29.1" customHeight="1">
      <c r="A35" s="298"/>
      <c r="B35" s="311"/>
      <c r="C35" s="305"/>
      <c r="D35" s="308"/>
      <c r="E35" s="296"/>
      <c r="F35" s="165" t="s">
        <v>68</v>
      </c>
      <c r="G35" s="25"/>
    </row>
    <row r="36" spans="1:7" ht="126.75">
      <c r="A36" s="298"/>
      <c r="B36" s="312"/>
      <c r="C36" s="306"/>
      <c r="D36" s="309"/>
      <c r="E36" s="297"/>
      <c r="F36" s="166" t="s">
        <v>69</v>
      </c>
      <c r="G36" s="25"/>
    </row>
    <row r="37" spans="1:7" ht="112.5">
      <c r="A37" s="298"/>
      <c r="B37" s="141">
        <v>3.01</v>
      </c>
      <c r="C37" s="142" t="s">
        <v>70</v>
      </c>
      <c r="D37" s="28" t="s">
        <v>2251</v>
      </c>
      <c r="E37" s="167" t="s">
        <v>1323</v>
      </c>
      <c r="F37" s="168" t="s">
        <v>1427</v>
      </c>
      <c r="G37" s="25"/>
    </row>
    <row r="38" spans="1:7" ht="101.25">
      <c r="A38" s="298"/>
      <c r="B38" s="141">
        <v>3.02</v>
      </c>
      <c r="C38" s="142" t="s">
        <v>1356</v>
      </c>
      <c r="D38" s="28" t="s">
        <v>2252</v>
      </c>
      <c r="E38" s="167" t="s">
        <v>1371</v>
      </c>
      <c r="F38" s="168" t="s">
        <v>1428</v>
      </c>
      <c r="G38" s="25"/>
    </row>
    <row r="39" spans="1:7" ht="101.25">
      <c r="A39" s="298"/>
      <c r="B39" s="150">
        <v>4</v>
      </c>
      <c r="C39" s="149" t="s">
        <v>1524</v>
      </c>
      <c r="D39" s="28" t="s">
        <v>2253</v>
      </c>
      <c r="E39" s="27" t="s">
        <v>2198</v>
      </c>
      <c r="F39" s="27" t="s">
        <v>1525</v>
      </c>
      <c r="G39" s="25"/>
    </row>
    <row r="40" spans="1:7" ht="56.25">
      <c r="A40" s="298"/>
      <c r="B40" s="141">
        <v>4.01</v>
      </c>
      <c r="C40" s="149" t="s">
        <v>1524</v>
      </c>
      <c r="D40" s="28" t="s">
        <v>2255</v>
      </c>
      <c r="E40" s="27" t="s">
        <v>2210</v>
      </c>
      <c r="F40" s="27" t="s">
        <v>2214</v>
      </c>
      <c r="G40" s="25"/>
    </row>
    <row r="41" spans="1:7" ht="56.25">
      <c r="A41" s="298"/>
      <c r="B41" s="141" t="s">
        <v>2242</v>
      </c>
      <c r="C41" s="149" t="s">
        <v>1524</v>
      </c>
      <c r="D41" s="28" t="s">
        <v>2254</v>
      </c>
      <c r="E41" s="27" t="s">
        <v>2245</v>
      </c>
      <c r="F41" s="27" t="s">
        <v>2243</v>
      </c>
      <c r="G41" s="25"/>
    </row>
    <row r="42" spans="1:7" ht="56.25">
      <c r="A42" s="298"/>
      <c r="B42" s="141" t="s">
        <v>2276</v>
      </c>
      <c r="C42" s="149" t="s">
        <v>1524</v>
      </c>
      <c r="D42" s="28" t="s">
        <v>2281</v>
      </c>
      <c r="E42" s="27" t="s">
        <v>2244</v>
      </c>
      <c r="F42" s="27" t="s">
        <v>2277</v>
      </c>
      <c r="G42" s="25"/>
    </row>
    <row r="43" spans="1:7" ht="123.75">
      <c r="A43" s="298"/>
      <c r="B43" s="160">
        <v>4.0999999999999996</v>
      </c>
      <c r="C43" s="149" t="s">
        <v>2280</v>
      </c>
      <c r="D43" s="161">
        <v>42867</v>
      </c>
      <c r="E43" s="169" t="s">
        <v>2283</v>
      </c>
      <c r="F43" s="27" t="s">
        <v>2282</v>
      </c>
      <c r="G43" s="25"/>
    </row>
    <row r="44" spans="1:7" ht="78.75">
      <c r="A44" s="298"/>
      <c r="B44" s="160">
        <v>4.2</v>
      </c>
      <c r="C44" s="149" t="s">
        <v>2280</v>
      </c>
      <c r="D44" s="161">
        <v>42704</v>
      </c>
      <c r="E44" s="169" t="s">
        <v>2479</v>
      </c>
      <c r="F44" s="27" t="s">
        <v>2454</v>
      </c>
      <c r="G44" s="25"/>
    </row>
    <row r="45" spans="1:7" ht="157.5">
      <c r="A45" s="298"/>
      <c r="B45" s="202">
        <v>5</v>
      </c>
      <c r="C45" s="149" t="s">
        <v>2280</v>
      </c>
      <c r="D45" s="161">
        <v>42867</v>
      </c>
      <c r="E45" s="169" t="s">
        <v>12705</v>
      </c>
      <c r="F45" s="27" t="s">
        <v>12427</v>
      </c>
      <c r="G45" s="25"/>
    </row>
    <row r="46" spans="1:7" ht="45">
      <c r="A46" s="298"/>
      <c r="B46" s="160">
        <v>5.01</v>
      </c>
      <c r="C46" s="149" t="s">
        <v>2280</v>
      </c>
      <c r="D46" s="161">
        <v>42907</v>
      </c>
      <c r="E46" s="169" t="s">
        <v>15521</v>
      </c>
      <c r="F46" s="27" t="s">
        <v>12427</v>
      </c>
      <c r="G46" s="25"/>
    </row>
    <row r="47" spans="1:7" ht="67.5">
      <c r="A47" s="298"/>
      <c r="B47" s="160">
        <v>5.0999999999999996</v>
      </c>
      <c r="C47" s="149" t="s">
        <v>2280</v>
      </c>
      <c r="D47" s="161">
        <v>43070</v>
      </c>
      <c r="E47" s="169" t="s">
        <v>12915</v>
      </c>
      <c r="F47" s="27" t="s">
        <v>12916</v>
      </c>
      <c r="G47" s="25"/>
    </row>
    <row r="48" spans="1:7" ht="56.25">
      <c r="A48" s="298"/>
      <c r="B48" s="160">
        <v>5.1100000000000003</v>
      </c>
      <c r="C48" s="149" t="s">
        <v>13152</v>
      </c>
      <c r="D48" s="161">
        <v>43217</v>
      </c>
      <c r="E48" s="169" t="s">
        <v>13278</v>
      </c>
      <c r="F48" s="27" t="s">
        <v>13186</v>
      </c>
      <c r="G48" s="25"/>
    </row>
    <row r="49" spans="1:7" ht="56.25">
      <c r="A49" s="298"/>
      <c r="B49" s="160">
        <v>5.12</v>
      </c>
      <c r="C49" s="149" t="s">
        <v>13152</v>
      </c>
      <c r="D49" s="161">
        <v>43581</v>
      </c>
      <c r="E49" s="169" t="s">
        <v>13278</v>
      </c>
      <c r="F49" s="27" t="s">
        <v>13832</v>
      </c>
      <c r="G49" s="25"/>
    </row>
    <row r="50" spans="1:7" ht="78.75">
      <c r="A50" s="298"/>
      <c r="B50" s="202">
        <v>6</v>
      </c>
      <c r="C50" s="149" t="s">
        <v>13152</v>
      </c>
      <c r="D50" s="161">
        <v>43964</v>
      </c>
      <c r="E50" s="169" t="s">
        <v>14048</v>
      </c>
      <c r="F50" s="27" t="s">
        <v>13835</v>
      </c>
      <c r="G50" s="25"/>
    </row>
    <row r="51" spans="1:7" ht="45">
      <c r="A51" s="298"/>
      <c r="B51" s="160">
        <v>6.01</v>
      </c>
      <c r="C51" s="149" t="s">
        <v>13152</v>
      </c>
      <c r="D51" s="161">
        <v>43970</v>
      </c>
      <c r="E51" s="169" t="s">
        <v>15522</v>
      </c>
      <c r="F51" s="169" t="s">
        <v>13835</v>
      </c>
      <c r="G51" s="25"/>
    </row>
    <row r="52" spans="1:7" ht="45">
      <c r="A52" s="298"/>
      <c r="B52" s="160">
        <v>6.1</v>
      </c>
      <c r="C52" s="149" t="s">
        <v>13152</v>
      </c>
      <c r="D52" s="161">
        <v>44314</v>
      </c>
      <c r="E52" s="169" t="s">
        <v>15514</v>
      </c>
      <c r="F52" s="169" t="s">
        <v>15043</v>
      </c>
      <c r="G52" s="25"/>
    </row>
    <row r="53" spans="1:7" ht="45">
      <c r="A53" s="298"/>
      <c r="B53" s="160">
        <v>6.2</v>
      </c>
      <c r="C53" s="149" t="s">
        <v>13152</v>
      </c>
      <c r="D53" s="161">
        <v>44678</v>
      </c>
      <c r="E53" s="169" t="s">
        <v>15514</v>
      </c>
      <c r="F53" s="169" t="s">
        <v>15513</v>
      </c>
      <c r="G53" s="25"/>
    </row>
    <row r="54" spans="1:7" ht="45">
      <c r="A54" s="298"/>
      <c r="B54" s="160">
        <v>6.21</v>
      </c>
      <c r="C54" s="149" t="s">
        <v>13152</v>
      </c>
      <c r="D54" s="161">
        <v>44687</v>
      </c>
      <c r="E54" s="169" t="s">
        <v>15523</v>
      </c>
      <c r="F54" s="169" t="s">
        <v>15513</v>
      </c>
      <c r="G54" s="25"/>
    </row>
    <row r="55" spans="1:7" ht="45">
      <c r="A55" s="298"/>
      <c r="B55" s="160">
        <v>6.22</v>
      </c>
      <c r="C55" s="149" t="s">
        <v>13152</v>
      </c>
      <c r="D55" s="274">
        <v>44692</v>
      </c>
      <c r="E55" s="169" t="s">
        <v>15522</v>
      </c>
      <c r="F55" s="169" t="s">
        <v>15513</v>
      </c>
      <c r="G55" s="25"/>
    </row>
    <row r="56" spans="1:7" ht="56.25">
      <c r="A56" s="298"/>
      <c r="B56" s="202">
        <v>6.3</v>
      </c>
      <c r="C56" s="149" t="s">
        <v>13152</v>
      </c>
      <c r="D56" s="274">
        <v>45051</v>
      </c>
      <c r="E56" s="169" t="s">
        <v>15790</v>
      </c>
      <c r="F56" s="169" t="s">
        <v>15571</v>
      </c>
      <c r="G56" s="25"/>
    </row>
    <row r="57" spans="1:7" ht="45">
      <c r="A57" s="298"/>
      <c r="B57" s="160">
        <v>6.31</v>
      </c>
      <c r="C57" s="149" t="s">
        <v>13152</v>
      </c>
      <c r="D57" s="274">
        <v>45072</v>
      </c>
      <c r="E57" s="169" t="s">
        <v>15792</v>
      </c>
      <c r="F57" s="169" t="s">
        <v>15571</v>
      </c>
      <c r="G57" s="25"/>
    </row>
    <row r="58" spans="1:7" ht="13.5" thickBot="1">
      <c r="A58" s="299"/>
      <c r="B58" s="300" t="str">
        <f ca="1">OFFSET(L!$C$1,MATCH("General"&amp;"Cpy",L!$A:$A,0)-1,SL,,)</f>
        <v>© 2023 Responsible Minerals Initiative. All rights reserved.</v>
      </c>
      <c r="C58" s="300"/>
      <c r="D58" s="300"/>
      <c r="E58" s="300"/>
      <c r="F58" s="300"/>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6"/>
      <c r="B1" s="317"/>
      <c r="C1" s="317"/>
      <c r="D1" s="318"/>
    </row>
    <row r="2" spans="1:5" ht="71.25" customHeight="1">
      <c r="A2" s="74"/>
      <c r="B2" s="137" t="str">
        <f ca="1">OFFSET(L!$C$1,MATCH("Definitions"&amp;ADDRESS(ROW(),COLUMN(),4),L!$A:$A,0)-1,SL,,)</f>
        <v>ITEM</v>
      </c>
      <c r="C2" s="137" t="str">
        <f ca="1">OFFSET(L!$C$1,MATCH("Definitions"&amp;ADDRESS(ROW(),COLUMN(),4),L!$A:$A,0)-1,SL,,)</f>
        <v>DEFINITION</v>
      </c>
      <c r="D2" s="320"/>
      <c r="E2" s="101"/>
    </row>
    <row r="3" spans="1:5" ht="64.150000000000006" customHeight="1">
      <c r="A3" s="74"/>
      <c r="B3" s="63" t="str">
        <f ca="1">OFFSET(L!$C$1,MATCH("Definitions"&amp;ADDRESS(ROW(),COLUMN(),4),L!$A:$A,0)-1,SL,,)</f>
        <v>3TG</v>
      </c>
      <c r="C3" s="63" t="str">
        <f ca="1">OFFSET(L!$C$1,MATCH("Definitions"&amp;ADDRESS(ROW(),COLUMN(),4),L!$A:$A,0)-1,SL,,)</f>
        <v>Tantalum, tin, tungsten, gold</v>
      </c>
      <c r="D3" s="320"/>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0"/>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0"/>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0"/>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0"/>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0"/>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0"/>
      <c r="E9" s="100" t="s">
        <v>1308</v>
      </c>
    </row>
    <row r="10" spans="1:5" ht="45">
      <c r="A10" s="74"/>
      <c r="B10" s="63" t="str">
        <f ca="1">OFFSET(L!$C$1,MATCH("Definitions"&amp;ADDRESS(ROW(),COLUMN(),4),L!$A:$A,0)-1,SL,,)</f>
        <v>DRC</v>
      </c>
      <c r="C10" s="63" t="str">
        <f ca="1">OFFSET(L!$C$1,MATCH("Definitions"&amp;ADDRESS(ROW(),COLUMN(),4),L!$A:$A,0)-1,SL,,)</f>
        <v>Democratic Republic of Congo</v>
      </c>
      <c r="D10" s="320"/>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0"/>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0"/>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0"/>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0"/>
      <c r="E14" s="100" t="s">
        <v>1307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0"/>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0"/>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0"/>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0"/>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0"/>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0"/>
      <c r="E20" s="100"/>
    </row>
    <row r="21" spans="1:5" ht="15">
      <c r="A21" s="74"/>
      <c r="B21" s="63" t="str">
        <f ca="1">OFFSET(L!$C$1,MATCH("Definitions"&amp;ADDRESS(ROW(),COLUMN(),4),L!$A:$A,0)-1,SL,,)</f>
        <v>RBA</v>
      </c>
      <c r="C21" s="63" t="str">
        <f ca="1">OFFSET(L!$C$1,MATCH("Definitions"&amp;ADDRESS(ROW(),COLUMN(),4),L!$A:$A,0)-1,SL,,)</f>
        <v>Responsible Business Alliance (www.responsiblebusiness.org)</v>
      </c>
      <c r="D21" s="320"/>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0"/>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0"/>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0"/>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0"/>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0"/>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0"/>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0"/>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0"/>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0"/>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0"/>
      <c r="E31" s="100"/>
    </row>
    <row r="32" spans="1:5" ht="15">
      <c r="A32" s="74"/>
      <c r="B32" s="319" t="str">
        <f ca="1">OFFSET(L!$C$1,MATCH("General"&amp;"Cpy",L!$A:$A,0)-1,SL,,)</f>
        <v>© 2023 Responsible Minerals Initiative. All rights reserved.</v>
      </c>
      <c r="C32" s="319"/>
      <c r="D32" s="320"/>
      <c r="E32" s="100"/>
    </row>
    <row r="33" spans="1:4" ht="13.5" thickBot="1">
      <c r="A33" s="75"/>
      <c r="B33" s="153"/>
      <c r="C33" s="153"/>
      <c r="D33" s="321"/>
    </row>
    <row r="34" spans="1:4" ht="13.5"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sqref="A1:K1"/>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56"/>
      <c r="B1" s="357"/>
      <c r="C1" s="357"/>
      <c r="D1" s="357"/>
      <c r="E1" s="357"/>
      <c r="F1" s="357"/>
      <c r="G1" s="357"/>
      <c r="H1" s="357"/>
      <c r="I1" s="357"/>
      <c r="J1" s="357"/>
      <c r="K1" s="358"/>
      <c r="L1" s="100"/>
      <c r="P1" s="3"/>
      <c r="Q1" s="3"/>
      <c r="R1" s="3"/>
      <c r="S1" s="3"/>
      <c r="T1" s="3"/>
      <c r="U1" s="3"/>
      <c r="V1" s="3"/>
      <c r="W1" s="3"/>
      <c r="X1" s="3"/>
      <c r="Y1" s="3"/>
      <c r="Z1" s="3"/>
      <c r="AA1" s="3"/>
      <c r="AB1" s="3"/>
      <c r="AC1" s="3"/>
      <c r="AD1" s="3"/>
      <c r="AE1" s="3"/>
      <c r="AF1" s="3"/>
      <c r="AG1" s="3"/>
      <c r="AH1" s="3"/>
    </row>
    <row r="2" spans="1:34" ht="82.35" customHeight="1">
      <c r="A2" s="34"/>
      <c r="B2" s="136"/>
      <c r="C2" s="35"/>
      <c r="D2" s="359" t="str">
        <f ca="1">OFFSET(L!$C$1,MATCH("Declaration"&amp;ADDRESS(ROW(),COLUMN(),4),L!$A:$A,0)-1,SL,,)</f>
        <v>Conflict Minerals Reporting Template (CMRT)</v>
      </c>
      <c r="E2" s="360"/>
      <c r="F2" s="360"/>
      <c r="G2" s="360"/>
      <c r="H2" s="360"/>
      <c r="I2" s="360"/>
      <c r="J2" s="361"/>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69"/>
      <c r="G3" s="369"/>
      <c r="H3" s="369"/>
      <c r="I3" s="152"/>
      <c r="J3" s="138" t="s">
        <v>15794</v>
      </c>
      <c r="K3" s="36"/>
      <c r="L3" s="100"/>
      <c r="P3" s="45">
        <f>MATCH($D$3,LN,0)</f>
        <v>1</v>
      </c>
    </row>
    <row r="4" spans="1:34" ht="15.75">
      <c r="A4" s="34"/>
      <c r="B4" s="365" t="str">
        <f ca="1">OFFSET(L!$C$1,MATCH("Declaration"&amp;ADDRESS(ROW(),COLUMN(),4),L!$A:$A,0)-1,SL,,)</f>
        <v>The purpose of this document is to collect sourcing information on tin, tantalum, tungsten and gold used in products</v>
      </c>
      <c r="C4" s="365"/>
      <c r="D4" s="365"/>
      <c r="E4" s="365"/>
      <c r="F4" s="365"/>
      <c r="G4" s="365"/>
      <c r="H4" s="365"/>
      <c r="I4" s="370" t="str">
        <f ca="1">OFFSET(L!$C$1,MATCH("Declaration"&amp;ADDRESS(ROW(),COLUMN(),4),L!$A:$A,0)-1,SL,,)</f>
        <v>Link to Terms &amp; Conditions</v>
      </c>
      <c r="J4" s="370"/>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5" t="str">
        <f ca="1">OFFSET(L!$C$1,MATCH("Declaration"&amp;ADDRESS(ROW(),COLUMN(),4),L!$A:$A,0)-1,SL,,)</f>
        <v>Mandatory fields are noted with an asterisk (*).  Consult the instructions tab for guidance on how to answer each question.</v>
      </c>
      <c r="C6" s="365"/>
      <c r="D6" s="365"/>
      <c r="E6" s="365"/>
      <c r="F6" s="365"/>
      <c r="G6" s="365"/>
      <c r="H6" s="365"/>
      <c r="I6" s="365"/>
      <c r="J6" s="365"/>
      <c r="K6" s="36"/>
      <c r="L6" s="115" t="s">
        <v>443</v>
      </c>
      <c r="P6" s="3"/>
      <c r="Q6" s="3"/>
      <c r="R6" s="3"/>
      <c r="S6" s="3"/>
      <c r="T6" s="3"/>
      <c r="U6" s="3"/>
      <c r="V6" s="3"/>
      <c r="W6" s="3"/>
      <c r="X6" s="3"/>
      <c r="Y6" s="3"/>
      <c r="Z6" s="3"/>
      <c r="AA6" s="3"/>
      <c r="AB6" s="3"/>
      <c r="AC6" s="3"/>
      <c r="AD6" s="3"/>
      <c r="AE6" s="3"/>
      <c r="AF6" s="3"/>
      <c r="AG6" s="3"/>
      <c r="AH6" s="3"/>
    </row>
    <row r="7" spans="1:34" ht="37.15" customHeight="1">
      <c r="A7" s="34"/>
      <c r="B7" s="374" t="str">
        <f ca="1">OFFSET(L!$C$1,MATCH("Declaration"&amp;ADDRESS(ROW(),COLUMN(),4),L!$A:$A,0)-1,SL,,)</f>
        <v>Company Information</v>
      </c>
      <c r="C7" s="374"/>
      <c r="D7" s="374"/>
      <c r="E7" s="374"/>
      <c r="F7" s="374"/>
      <c r="G7" s="374"/>
      <c r="H7" s="374"/>
      <c r="I7" s="374"/>
      <c r="J7" s="374"/>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2" t="s">
        <v>15801</v>
      </c>
      <c r="E8" s="363"/>
      <c r="F8" s="363"/>
      <c r="G8" s="363"/>
      <c r="H8" s="363"/>
      <c r="I8" s="363"/>
      <c r="J8" s="364"/>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1" t="s">
        <v>494</v>
      </c>
      <c r="E9" s="372"/>
      <c r="F9" s="372"/>
      <c r="G9" s="373"/>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75" t="str">
        <f ca="1">OFFSET(L!$C$1,MATCH("Declaration"&amp;ADDRESS(ROW(),COLUMN(),4)&amp;LEFT($D$9,1),L!$A:$A,0)-1,SL,,)</f>
        <v>Description of Scope:</v>
      </c>
      <c r="C10" s="122"/>
      <c r="D10" s="366"/>
      <c r="E10" s="367"/>
      <c r="F10" s="367"/>
      <c r="G10" s="367"/>
      <c r="H10" s="367"/>
      <c r="I10" s="367"/>
      <c r="J10" s="368"/>
      <c r="K10" s="36"/>
      <c r="L10" s="115"/>
      <c r="Q10" s="3"/>
      <c r="R10" s="3"/>
      <c r="S10" s="3"/>
      <c r="T10" s="3"/>
      <c r="U10" s="3"/>
      <c r="V10" s="3"/>
      <c r="W10" s="3"/>
      <c r="X10" s="3"/>
      <c r="Y10" s="3"/>
      <c r="Z10" s="3"/>
      <c r="AA10" s="3"/>
      <c r="AB10" s="3"/>
      <c r="AC10" s="3"/>
      <c r="AD10" s="3"/>
      <c r="AE10" s="3"/>
      <c r="AF10" s="3"/>
      <c r="AG10" s="3"/>
      <c r="AH10" s="3"/>
    </row>
    <row r="11" spans="1:34" ht="15.75">
      <c r="A11" s="38"/>
      <c r="B11" s="376"/>
      <c r="C11" s="122"/>
      <c r="D11" s="341" t="str">
        <f ca="1">IF(D9=Q9,OFFSET(L!$C$1,MATCH("Declaration"&amp;ADDRESS(ROW(),COLUMN(),4),L!$A:$A,0)-1,SL,,),"")</f>
        <v/>
      </c>
      <c r="E11" s="342"/>
      <c r="F11" s="342"/>
      <c r="G11" s="342"/>
      <c r="H11" s="342"/>
      <c r="I11" s="342"/>
      <c r="J11" s="343"/>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49" t="s">
        <v>15802</v>
      </c>
      <c r="E12" s="350"/>
      <c r="F12" s="350"/>
      <c r="G12" s="350"/>
      <c r="H12" s="350"/>
      <c r="I12" s="350"/>
      <c r="J12" s="351"/>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49" t="s">
        <v>15795</v>
      </c>
      <c r="E13" s="350"/>
      <c r="F13" s="350"/>
      <c r="G13" s="350"/>
      <c r="H13" s="350"/>
      <c r="I13" s="350"/>
      <c r="J13" s="351"/>
      <c r="K13" s="36"/>
      <c r="L13" s="115"/>
      <c r="Q13" s="3"/>
      <c r="R13" s="3"/>
      <c r="S13" s="3"/>
      <c r="T13" s="3"/>
      <c r="U13" s="3"/>
      <c r="V13" s="3"/>
      <c r="W13" s="3"/>
      <c r="X13" s="3"/>
      <c r="Y13" s="3"/>
      <c r="Z13" s="3"/>
      <c r="AA13" s="3"/>
      <c r="AB13" s="3"/>
      <c r="AC13" s="3"/>
      <c r="AD13" s="3"/>
      <c r="AE13" s="3"/>
      <c r="AF13" s="3"/>
      <c r="AG13" s="3"/>
      <c r="AH13" s="3"/>
    </row>
    <row r="14" spans="1:34" ht="15.75" customHeight="1">
      <c r="A14" s="38"/>
      <c r="B14" s="40" t="str">
        <f ca="1">OFFSET(L!$C$1,MATCH("Declaration"&amp;ADDRESS(ROW(),COLUMN(),4),L!$A:$A,0)-1,SL,,)</f>
        <v>Address:</v>
      </c>
      <c r="C14" s="77"/>
      <c r="D14" s="349" t="s">
        <v>15803</v>
      </c>
      <c r="E14" s="350"/>
      <c r="F14" s="350"/>
      <c r="G14" s="350"/>
      <c r="H14" s="350"/>
      <c r="I14" s="350"/>
      <c r="J14" s="351"/>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49" t="s">
        <v>15796</v>
      </c>
      <c r="E15" s="350"/>
      <c r="F15" s="350"/>
      <c r="G15" s="350"/>
      <c r="H15" s="350"/>
      <c r="I15" s="350"/>
      <c r="J15" s="351"/>
      <c r="K15" s="36"/>
      <c r="L15" s="115"/>
      <c r="Q15" s="3"/>
      <c r="R15" s="3"/>
      <c r="S15" s="3"/>
      <c r="T15" s="3"/>
      <c r="U15" s="3"/>
      <c r="V15" s="3"/>
      <c r="W15" s="3"/>
      <c r="X15" s="3"/>
      <c r="Y15" s="3"/>
      <c r="Z15" s="3"/>
      <c r="AA15" s="3"/>
      <c r="AB15" s="3"/>
      <c r="AC15" s="3"/>
      <c r="AD15" s="3"/>
      <c r="AE15" s="3"/>
      <c r="AF15" s="3"/>
      <c r="AG15" s="3"/>
      <c r="AH15" s="3"/>
    </row>
    <row r="16" spans="1:34" ht="15.75" customHeight="1">
      <c r="A16" s="38"/>
      <c r="B16" s="40" t="str">
        <f ca="1">OFFSET(L!$C$1,MATCH("Declaration"&amp;ADDRESS(ROW(),COLUMN(),4),L!$A:$A,0)-1,SL,,)</f>
        <v>Email – Contact (*):</v>
      </c>
      <c r="C16" s="77"/>
      <c r="D16" s="377" t="s">
        <v>15804</v>
      </c>
      <c r="E16" s="378"/>
      <c r="F16" s="378"/>
      <c r="G16" s="378"/>
      <c r="H16" s="378"/>
      <c r="I16" s="378"/>
      <c r="J16" s="379"/>
      <c r="K16" s="36"/>
      <c r="L16" s="115"/>
      <c r="Q16" s="3"/>
      <c r="R16" s="3"/>
      <c r="S16" s="3"/>
      <c r="T16" s="3"/>
      <c r="U16" s="3"/>
      <c r="V16" s="3"/>
      <c r="W16" s="3"/>
      <c r="X16" s="3"/>
      <c r="Y16" s="3"/>
      <c r="Z16" s="3"/>
      <c r="AA16" s="3"/>
      <c r="AB16" s="3"/>
      <c r="AC16" s="3"/>
      <c r="AD16" s="3"/>
      <c r="AE16" s="3"/>
      <c r="AF16" s="3"/>
      <c r="AG16" s="3"/>
      <c r="AH16" s="3"/>
    </row>
    <row r="17" spans="1:34" ht="15.75" customHeight="1">
      <c r="A17" s="38"/>
      <c r="B17" s="40" t="str">
        <f ca="1">OFFSET(L!$C$1,MATCH("Declaration"&amp;ADDRESS(ROW(),COLUMN(),4),L!$A:$A,0)-1,SL,,)</f>
        <v>Phone – Contact (*):</v>
      </c>
      <c r="C17" s="77"/>
      <c r="D17" s="349" t="s">
        <v>15805</v>
      </c>
      <c r="E17" s="350"/>
      <c r="F17" s="350"/>
      <c r="G17" s="350"/>
      <c r="H17" s="350"/>
      <c r="I17" s="350"/>
      <c r="J17" s="351"/>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2" t="s">
        <v>15796</v>
      </c>
      <c r="E18" s="323"/>
      <c r="F18" s="323"/>
      <c r="G18" s="323"/>
      <c r="H18" s="323"/>
      <c r="I18" s="323"/>
      <c r="J18" s="324"/>
      <c r="K18" s="36"/>
      <c r="L18" s="110"/>
      <c r="Q18" s="3"/>
      <c r="R18" s="3"/>
      <c r="S18" s="3"/>
      <c r="T18" s="3"/>
      <c r="U18" s="3"/>
      <c r="V18" s="3"/>
      <c r="W18" s="3"/>
      <c r="X18" s="3"/>
      <c r="Y18" s="3"/>
      <c r="Z18" s="3"/>
      <c r="AA18" s="3"/>
      <c r="AB18" s="3"/>
      <c r="AC18" s="3"/>
      <c r="AD18" s="3"/>
      <c r="AE18" s="3"/>
      <c r="AF18" s="3"/>
      <c r="AG18" s="3"/>
      <c r="AH18" s="3"/>
    </row>
    <row r="19" spans="1:34" ht="22.5" customHeight="1">
      <c r="A19" s="38"/>
      <c r="B19" s="40" t="str">
        <f ca="1">OFFSET(L!$C$1,MATCH("Declaration"&amp;ADDRESS(ROW(),COLUMN(),4),L!$A:$A,0)-1,SL,,)</f>
        <v>Title - Authorizer:</v>
      </c>
      <c r="C19" s="77"/>
      <c r="D19" s="349" t="s">
        <v>15797</v>
      </c>
      <c r="E19" s="350"/>
      <c r="F19" s="350"/>
      <c r="G19" s="350"/>
      <c r="H19" s="350"/>
      <c r="I19" s="350"/>
      <c r="J19" s="351"/>
      <c r="K19" s="36"/>
      <c r="L19" s="110"/>
      <c r="P19" s="3"/>
      <c r="Q19" s="3"/>
      <c r="R19" s="3"/>
      <c r="S19" s="3"/>
      <c r="T19" s="3"/>
      <c r="U19" s="3"/>
      <c r="V19" s="3"/>
      <c r="W19" s="3"/>
      <c r="X19" s="3"/>
      <c r="Y19" s="3"/>
      <c r="Z19" s="3"/>
      <c r="AA19" s="3"/>
      <c r="AB19" s="3"/>
      <c r="AC19" s="3"/>
      <c r="AD19" s="3"/>
      <c r="AE19" s="3"/>
      <c r="AF19" s="3"/>
      <c r="AG19" s="3"/>
      <c r="AH19" s="3"/>
    </row>
    <row r="20" spans="1:34" ht="22.5" customHeight="1">
      <c r="A20" s="38"/>
      <c r="B20" s="40" t="str">
        <f ca="1">OFFSET(L!$C$1,MATCH("Declaration"&amp;ADDRESS(ROW(),COLUMN(),4),L!$A:$A,0)-1,SL,,)</f>
        <v>Email - Authorizer (*):</v>
      </c>
      <c r="C20" s="77"/>
      <c r="D20" s="377" t="s">
        <v>15804</v>
      </c>
      <c r="E20" s="378"/>
      <c r="F20" s="378"/>
      <c r="G20" s="378"/>
      <c r="H20" s="378"/>
      <c r="I20" s="378"/>
      <c r="J20" s="379"/>
      <c r="K20" s="36"/>
      <c r="L20" s="110"/>
      <c r="P20" s="3"/>
      <c r="Q20" s="3"/>
      <c r="R20" s="3"/>
      <c r="S20" s="3"/>
      <c r="T20" s="3"/>
      <c r="U20" s="3"/>
      <c r="V20" s="3"/>
      <c r="W20" s="3"/>
      <c r="X20" s="3"/>
      <c r="Y20" s="3"/>
      <c r="Z20" s="3"/>
      <c r="AA20" s="3"/>
      <c r="AB20" s="3"/>
      <c r="AC20" s="3"/>
      <c r="AD20" s="3"/>
      <c r="AE20" s="3"/>
      <c r="AF20" s="3"/>
      <c r="AG20" s="3"/>
      <c r="AH20" s="3"/>
    </row>
    <row r="21" spans="1:34" ht="15.75" customHeight="1">
      <c r="A21" s="38"/>
      <c r="B21" s="40" t="str">
        <f ca="1">OFFSET(L!$C$1,MATCH("Declaration"&amp;ADDRESS(ROW(),COLUMN(),4),L!$A:$A,0)-1,SL,,)</f>
        <v>Phone - Authorizer:</v>
      </c>
      <c r="C21" s="133"/>
      <c r="D21" s="380" t="s">
        <v>15805</v>
      </c>
      <c r="E21" s="381"/>
      <c r="F21" s="381"/>
      <c r="G21" s="381"/>
      <c r="H21" s="381"/>
      <c r="I21" s="381"/>
      <c r="J21" s="382"/>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3">
        <v>45072</v>
      </c>
      <c r="E22" s="384"/>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2"/>
      <c r="E23" s="352"/>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5" t="str">
        <f ca="1">OFFSET(L!$C$1,MATCH("Declaration"&amp;ADDRESS(ROW(),COLUMN(),4),L!$A:$A,0)-1,SL,,)</f>
        <v>Answer the following questions 1 - 8 based on the declaration scope indicated above</v>
      </c>
      <c r="C24" s="385"/>
      <c r="D24" s="385"/>
      <c r="E24" s="385"/>
      <c r="F24" s="385"/>
      <c r="G24" s="385"/>
      <c r="H24" s="385"/>
      <c r="I24" s="385"/>
      <c r="J24" s="385"/>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2" t="str">
        <f ca="1">OFFSET(L!$C$1,MATCH("Declaration"&amp;ADDRESS(ROW(),COLUMN(),4),L!$A:$A,0)-1,SL,,)</f>
        <v>Answer</v>
      </c>
      <c r="E25" s="332"/>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5" t="s">
        <v>489</v>
      </c>
      <c r="E26" s="326"/>
      <c r="F26" s="12"/>
      <c r="G26" s="327"/>
      <c r="H26" s="328"/>
      <c r="I26" s="328"/>
      <c r="J26" s="329"/>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 xml:space="preserve">Tin  </v>
      </c>
      <c r="C27" s="35"/>
      <c r="D27" s="325" t="s">
        <v>489</v>
      </c>
      <c r="E27" s="326"/>
      <c r="F27" s="12"/>
      <c r="G27" s="327"/>
      <c r="H27" s="328"/>
      <c r="I27" s="328"/>
      <c r="J27" s="329"/>
      <c r="K27" s="36"/>
      <c r="L27" s="116"/>
      <c r="P27" s="45" t="str">
        <f>IF(D$27="No","","(*)")</f>
        <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5" t="s">
        <v>488</v>
      </c>
      <c r="E28" s="326"/>
      <c r="F28" s="12"/>
      <c r="G28" s="327" t="s">
        <v>15798</v>
      </c>
      <c r="H28" s="328"/>
      <c r="I28" s="328"/>
      <c r="J28" s="329"/>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5" t="s">
        <v>489</v>
      </c>
      <c r="E29" s="326"/>
      <c r="F29" s="12"/>
      <c r="G29" s="327"/>
      <c r="H29" s="328"/>
      <c r="I29" s="328"/>
      <c r="J29" s="329"/>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4" t="str">
        <f ca="1">D25</f>
        <v>Answer</v>
      </c>
      <c r="E31" s="334"/>
      <c r="F31" s="18"/>
      <c r="G31" s="44" t="str">
        <f ca="1">G25</f>
        <v>Comments</v>
      </c>
      <c r="H31" s="44"/>
      <c r="I31" s="44"/>
      <c r="J31" s="83"/>
      <c r="K31" s="36"/>
      <c r="L31" s="111" t="s">
        <v>1238</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4"/>
      <c r="E32" s="345"/>
      <c r="F32" s="47"/>
      <c r="G32" s="327"/>
      <c r="H32" s="328"/>
      <c r="I32" s="328"/>
      <c r="J32" s="329"/>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 xml:space="preserve">Tin  </v>
      </c>
      <c r="C33" s="10"/>
      <c r="D33" s="325"/>
      <c r="E33" s="326"/>
      <c r="F33" s="47"/>
      <c r="G33" s="327"/>
      <c r="H33" s="328"/>
      <c r="I33" s="328"/>
      <c r="J33" s="329"/>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5" t="s">
        <v>488</v>
      </c>
      <c r="E34" s="326"/>
      <c r="F34" s="47"/>
      <c r="G34" s="327" t="s">
        <v>15798</v>
      </c>
      <c r="H34" s="328"/>
      <c r="I34" s="328"/>
      <c r="J34" s="329"/>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5"/>
      <c r="E35" s="326"/>
      <c r="F35" s="47"/>
      <c r="G35" s="327"/>
      <c r="H35" s="328"/>
      <c r="I35" s="328"/>
      <c r="J35" s="329"/>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4" t="str">
        <f ca="1">D25</f>
        <v>Answer</v>
      </c>
      <c r="E37" s="334"/>
      <c r="F37" s="18"/>
      <c r="G37" s="44" t="str">
        <f ca="1">G25</f>
        <v>Comments</v>
      </c>
      <c r="H37" s="348"/>
      <c r="I37" s="348"/>
      <c r="J37" s="348"/>
      <c r="K37" s="36"/>
      <c r="L37" s="111" t="s">
        <v>1238</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5"/>
      <c r="E38" s="326"/>
      <c r="F38" s="47"/>
      <c r="G38" s="327"/>
      <c r="H38" s="328"/>
      <c r="I38" s="328"/>
      <c r="J38" s="329"/>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 xml:space="preserve">Tin  </v>
      </c>
      <c r="C39" s="10"/>
      <c r="D39" s="325"/>
      <c r="E39" s="326"/>
      <c r="F39" s="47"/>
      <c r="G39" s="327"/>
      <c r="H39" s="328"/>
      <c r="I39" s="328"/>
      <c r="J39" s="329"/>
      <c r="K39" s="36"/>
      <c r="L39" s="116"/>
      <c r="P39" s="45" t="str">
        <f>IF((OR(D$27="No",D$33="No")),"","(*)")</f>
        <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5" t="s">
        <v>489</v>
      </c>
      <c r="E40" s="326"/>
      <c r="F40" s="47"/>
      <c r="G40" s="327"/>
      <c r="H40" s="328"/>
      <c r="I40" s="328"/>
      <c r="J40" s="329"/>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5"/>
      <c r="E41" s="326"/>
      <c r="F41" s="47"/>
      <c r="G41" s="327"/>
      <c r="H41" s="328"/>
      <c r="I41" s="328"/>
      <c r="J41" s="329"/>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4" t="str">
        <f ca="1">D25</f>
        <v>Answer</v>
      </c>
      <c r="E43" s="334"/>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5"/>
      <c r="E44" s="326"/>
      <c r="F44" s="47"/>
      <c r="G44" s="327"/>
      <c r="H44" s="328"/>
      <c r="I44" s="328"/>
      <c r="J44" s="329"/>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 xml:space="preserve">Tin  </v>
      </c>
      <c r="C45" s="10"/>
      <c r="D45" s="325"/>
      <c r="E45" s="326"/>
      <c r="F45" s="47"/>
      <c r="G45" s="327"/>
      <c r="H45" s="328"/>
      <c r="I45" s="328"/>
      <c r="J45" s="329"/>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5" t="s">
        <v>489</v>
      </c>
      <c r="E46" s="326"/>
      <c r="F46" s="47"/>
      <c r="G46" s="327"/>
      <c r="H46" s="328"/>
      <c r="I46" s="328"/>
      <c r="J46" s="329"/>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5"/>
      <c r="E47" s="326"/>
      <c r="F47" s="47"/>
      <c r="G47" s="327"/>
      <c r="H47" s="328"/>
      <c r="I47" s="328"/>
      <c r="J47" s="329"/>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4" t="str">
        <f ca="1">D25</f>
        <v>Answer</v>
      </c>
      <c r="E49" s="334"/>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5"/>
      <c r="E50" s="326"/>
      <c r="F50" s="47"/>
      <c r="G50" s="327"/>
      <c r="H50" s="328"/>
      <c r="I50" s="328"/>
      <c r="J50" s="329"/>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 xml:space="preserve">Tin  </v>
      </c>
      <c r="C51" s="10"/>
      <c r="D51" s="325"/>
      <c r="E51" s="326"/>
      <c r="F51" s="47"/>
      <c r="G51" s="327"/>
      <c r="H51" s="328"/>
      <c r="I51" s="328"/>
      <c r="J51" s="329"/>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5" t="s">
        <v>490</v>
      </c>
      <c r="E52" s="326"/>
      <c r="F52" s="47"/>
      <c r="G52" s="327"/>
      <c r="H52" s="328"/>
      <c r="I52" s="328"/>
      <c r="J52" s="329"/>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5"/>
      <c r="E53" s="326"/>
      <c r="F53" s="47"/>
      <c r="G53" s="327"/>
      <c r="H53" s="328"/>
      <c r="I53" s="328"/>
      <c r="J53" s="329"/>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4" t="str">
        <f ca="1">D25</f>
        <v>Answer</v>
      </c>
      <c r="E55" s="334"/>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6"/>
      <c r="E56" s="347"/>
      <c r="F56" s="47"/>
      <c r="G56" s="327"/>
      <c r="H56" s="328"/>
      <c r="I56" s="328"/>
      <c r="J56" s="329"/>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 xml:space="preserve">Tin  </v>
      </c>
      <c r="C57" s="35"/>
      <c r="D57" s="346"/>
      <c r="E57" s="347"/>
      <c r="F57" s="47"/>
      <c r="G57" s="327"/>
      <c r="H57" s="328"/>
      <c r="I57" s="328"/>
      <c r="J57" s="329"/>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6" t="s">
        <v>15799</v>
      </c>
      <c r="E58" s="347"/>
      <c r="F58" s="47"/>
      <c r="G58" s="327"/>
      <c r="H58" s="328"/>
      <c r="I58" s="328"/>
      <c r="J58" s="329"/>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6"/>
      <c r="E59" s="347"/>
      <c r="F59" s="47"/>
      <c r="G59" s="327"/>
      <c r="H59" s="328"/>
      <c r="I59" s="328"/>
      <c r="J59" s="329"/>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4" t="str">
        <f ca="1">D25</f>
        <v>Answer</v>
      </c>
      <c r="E61" s="334"/>
      <c r="F61" s="18"/>
      <c r="G61" s="44" t="str">
        <f ca="1">G25</f>
        <v>Comments</v>
      </c>
      <c r="H61" s="331"/>
      <c r="I61" s="331"/>
      <c r="J61" s="331"/>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4"/>
      <c r="E62" s="345"/>
      <c r="F62" s="47"/>
      <c r="G62" s="327"/>
      <c r="H62" s="328"/>
      <c r="I62" s="328"/>
      <c r="J62" s="329"/>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 xml:space="preserve">Tin  </v>
      </c>
      <c r="C63" s="10"/>
      <c r="D63" s="325"/>
      <c r="E63" s="326"/>
      <c r="F63" s="47"/>
      <c r="G63" s="327"/>
      <c r="H63" s="328"/>
      <c r="I63" s="328"/>
      <c r="J63" s="329"/>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5" t="s">
        <v>488</v>
      </c>
      <c r="E64" s="326"/>
      <c r="F64" s="47"/>
      <c r="G64" s="327"/>
      <c r="H64" s="328"/>
      <c r="I64" s="328"/>
      <c r="J64" s="329"/>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5"/>
      <c r="E65" s="326"/>
      <c r="F65" s="47"/>
      <c r="G65" s="327"/>
      <c r="H65" s="328"/>
      <c r="I65" s="328"/>
      <c r="J65" s="329"/>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4" t="str">
        <f ca="1">D25</f>
        <v>Answer</v>
      </c>
      <c r="E67" s="334"/>
      <c r="F67" s="18"/>
      <c r="G67" s="44" t="str">
        <f ca="1">G25</f>
        <v>Comments</v>
      </c>
      <c r="H67" s="331" t="str">
        <f>IF(Q75="(*)","Click here to enter smelter names","")</f>
        <v/>
      </c>
      <c r="I67" s="331"/>
      <c r="J67" s="331"/>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5"/>
      <c r="E68" s="326"/>
      <c r="F68" s="48"/>
      <c r="G68" s="327"/>
      <c r="H68" s="328"/>
      <c r="I68" s="328"/>
      <c r="J68" s="329"/>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 xml:space="preserve">Tin  </v>
      </c>
      <c r="C69" s="35"/>
      <c r="D69" s="325"/>
      <c r="E69" s="326"/>
      <c r="F69" s="48"/>
      <c r="G69" s="327"/>
      <c r="H69" s="328"/>
      <c r="I69" s="328"/>
      <c r="J69" s="329"/>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5" t="s">
        <v>488</v>
      </c>
      <c r="E70" s="326"/>
      <c r="F70" s="48"/>
      <c r="G70" s="327"/>
      <c r="H70" s="328"/>
      <c r="I70" s="328"/>
      <c r="J70" s="329"/>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5"/>
      <c r="E71" s="326"/>
      <c r="F71" s="50"/>
      <c r="G71" s="327"/>
      <c r="H71" s="328"/>
      <c r="I71" s="328"/>
      <c r="J71" s="329"/>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0" t="str">
        <f ca="1">OFFSET(L!$C$1,MATCH("Declaration"&amp;ADDRESS(ROW(),COLUMN(),4),L!$A:$A,0)-1,SL,,)</f>
        <v>Answer the Following Questions at a Company Level</v>
      </c>
      <c r="C73" s="330"/>
      <c r="D73" s="330"/>
      <c r="E73" s="330"/>
      <c r="F73" s="330"/>
      <c r="G73" s="330"/>
      <c r="H73" s="330"/>
      <c r="I73" s="330"/>
      <c r="J73" s="330"/>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2" t="str">
        <f ca="1">D25</f>
        <v>Answer</v>
      </c>
      <c r="E74" s="332"/>
      <c r="F74" s="53"/>
      <c r="G74" s="332" t="str">
        <f ca="1">G25</f>
        <v>Comments</v>
      </c>
      <c r="H74" s="332" t="e">
        <f>HLOOKUP(SL,LT,$O74,0)</f>
        <v>#NAME?</v>
      </c>
      <c r="I74" s="332"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5" t="s">
        <v>488</v>
      </c>
      <c r="E75" s="326"/>
      <c r="F75" s="57"/>
      <c r="G75" s="327"/>
      <c r="H75" s="328"/>
      <c r="I75" s="328"/>
      <c r="J75" s="329"/>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3"/>
      <c r="H76" s="333"/>
      <c r="I76" s="333"/>
      <c r="J76" s="333"/>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5" t="s">
        <v>489</v>
      </c>
      <c r="E77" s="326"/>
      <c r="F77" s="57"/>
      <c r="G77" s="353"/>
      <c r="H77" s="354"/>
      <c r="I77" s="354"/>
      <c r="J77" s="355"/>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5" t="s">
        <v>488</v>
      </c>
      <c r="E79" s="326"/>
      <c r="F79" s="57"/>
      <c r="G79" s="327"/>
      <c r="H79" s="328"/>
      <c r="I79" s="328"/>
      <c r="J79" s="329"/>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5" t="s">
        <v>488</v>
      </c>
      <c r="E81" s="326"/>
      <c r="F81" s="57"/>
      <c r="G81" s="327"/>
      <c r="H81" s="328"/>
      <c r="I81" s="328"/>
      <c r="J81" s="329"/>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5" t="s">
        <v>12394</v>
      </c>
      <c r="E83" s="326"/>
      <c r="F83" s="57"/>
      <c r="G83" s="327" t="s">
        <v>15800</v>
      </c>
      <c r="H83" s="328"/>
      <c r="I83" s="328"/>
      <c r="J83" s="329"/>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8" t="s">
        <v>488</v>
      </c>
      <c r="E85" s="339"/>
      <c r="F85" s="57"/>
      <c r="G85" s="327"/>
      <c r="H85" s="328"/>
      <c r="I85" s="328"/>
      <c r="J85" s="329"/>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3"/>
      <c r="H86" s="333"/>
      <c r="I86" s="333"/>
      <c r="J86" s="333"/>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5" t="s">
        <v>488</v>
      </c>
      <c r="E87" s="326"/>
      <c r="F87" s="57"/>
      <c r="G87" s="327"/>
      <c r="H87" s="328"/>
      <c r="I87" s="328"/>
      <c r="J87" s="329"/>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0"/>
      <c r="H88" s="340"/>
      <c r="I88" s="340"/>
      <c r="J88" s="340"/>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5" t="s">
        <v>489</v>
      </c>
      <c r="E89" s="326"/>
      <c r="F89" s="57"/>
      <c r="G89" s="327"/>
      <c r="H89" s="328"/>
      <c r="I89" s="328"/>
      <c r="J89" s="329"/>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37" t="str">
        <f>IF(OR($D$8="",$I$3=""),"","Click here to check required fields completion")</f>
        <v/>
      </c>
      <c r="C90" s="337"/>
      <c r="D90" s="337"/>
      <c r="E90" s="337"/>
      <c r="F90" s="337"/>
      <c r="G90" s="337"/>
      <c r="H90" s="337"/>
      <c r="I90" s="337"/>
      <c r="J90" s="337"/>
      <c r="K90" s="36"/>
      <c r="L90" s="100"/>
      <c r="P90" s="3"/>
      <c r="Q90" s="3"/>
      <c r="R90" s="3"/>
      <c r="S90" s="3"/>
      <c r="T90" s="3"/>
      <c r="U90" s="3"/>
      <c r="V90" s="3"/>
      <c r="W90" s="3"/>
      <c r="X90" s="3"/>
      <c r="Y90" s="3"/>
      <c r="Z90" s="3"/>
      <c r="AA90" s="3"/>
      <c r="AB90" s="3"/>
      <c r="AC90" s="3"/>
      <c r="AD90" s="3"/>
      <c r="AE90" s="3"/>
      <c r="AF90" s="3"/>
      <c r="AG90" s="3"/>
      <c r="AH90" s="3"/>
    </row>
    <row r="91" spans="1:34" ht="15.75" thickBot="1">
      <c r="A91" s="335" t="str">
        <f ca="1">OFFSET(L!$C$1,MATCH("General"&amp;"Cpy",L!$A:$A,0)-1,SL,,)</f>
        <v>© 2023 Responsible Minerals Initiative. All rights reserved.</v>
      </c>
      <c r="B91" s="336"/>
      <c r="C91" s="336"/>
      <c r="D91" s="336"/>
      <c r="E91" s="336"/>
      <c r="F91" s="336"/>
      <c r="G91" s="336"/>
      <c r="H91" s="336"/>
      <c r="I91" s="336"/>
      <c r="J91" s="336"/>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1" t="str">
        <f>IF(AND(OR($D$26="Yes",$D$26=""),OR($D$32="Yes",$D$32="")),"Yes","")</f>
        <v/>
      </c>
      <c r="E96" s="281" t="str">
        <f>IF(AND(OR($D$26="Yes",$D$26=""),OR($D$32="Yes",$D$32="")),"100%","")</f>
        <v/>
      </c>
      <c r="G96" s="281" t="str">
        <f>IF(OR($D$26="Yes",$D$26=""),"Yes","")</f>
        <v/>
      </c>
    </row>
    <row r="97" spans="2:7" ht="13.5" hidden="1" customHeight="1">
      <c r="B97" s="56" t="s">
        <v>489</v>
      </c>
      <c r="D97" s="281" t="str">
        <f>IF(AND(OR($D$26="Yes",$D$26=""),OR($D$32="Yes",$D$32="")),"No","")</f>
        <v/>
      </c>
      <c r="E97" s="281" t="str">
        <f>IF(AND(OR($D$26="Yes",$D$26=""),OR($D$32="Yes",$D$32="")),"Greater than 90%","")</f>
        <v/>
      </c>
      <c r="G97" s="281" t="str">
        <f>IF(OR($D$26="Yes",$D$26=""),"No","")</f>
        <v/>
      </c>
    </row>
    <row r="98" spans="2:7" ht="15.75" hidden="1">
      <c r="B98" s="56" t="s">
        <v>490</v>
      </c>
      <c r="D98" s="281" t="str">
        <f>IF(AND(OR($D$26="Yes",$D$26=""),OR($D$32="Yes",$D$32="")),"Unknown","")</f>
        <v/>
      </c>
      <c r="E98" s="281" t="str">
        <f>IF(AND(OR($D$26="Yes",$D$26=""),OR($D$32="Yes",$D$32="")),"Greater than 75%","")</f>
        <v/>
      </c>
      <c r="G98" s="281" t="str">
        <f>IF(OR($D$27="Yes",$D$27=""),"Yes","")</f>
        <v/>
      </c>
    </row>
    <row r="99" spans="2:7" ht="15.75" hidden="1">
      <c r="B99" s="188">
        <v>1</v>
      </c>
      <c r="D99" s="281" t="str">
        <f>IF(AND(OR($D$27="Yes",$D$27=""),OR($D$33="Yes",$D$33="")),"Yes","")</f>
        <v/>
      </c>
      <c r="E99" s="281" t="str">
        <f>IF(AND(OR($D$26="Yes",$D$26=""),OR($D$32="Yes",$D$32="")),"Greater than 50%","")</f>
        <v/>
      </c>
      <c r="G99" s="281" t="str">
        <f>IF(OR($D$27="Yes",$D$27=""),"No","")</f>
        <v/>
      </c>
    </row>
    <row r="100" spans="2:7" ht="15.75" hidden="1">
      <c r="B100" s="236" t="s">
        <v>2480</v>
      </c>
      <c r="D100" s="281" t="str">
        <f>IF(AND(OR($D$27="Yes",$D$27=""),OR($D$33="Yes",$D$33="")),"No","")</f>
        <v/>
      </c>
      <c r="E100" s="281" t="str">
        <f>IF(AND(OR($D$26="Yes",$D$26=""),OR($D$32="Yes",$D$32="")),"50% or less","")</f>
        <v/>
      </c>
      <c r="G100" s="281" t="str">
        <f>IF(OR($D$28="Yes",$D$28=""),"Yes","")</f>
        <v>Yes</v>
      </c>
    </row>
    <row r="101" spans="2:7" ht="15.75" hidden="1">
      <c r="B101" s="236" t="s">
        <v>2481</v>
      </c>
      <c r="D101" s="281" t="str">
        <f>IF(AND(OR($D$27="Yes",$D$27=""),OR($D$33="Yes",$D$33="")),"Unknown","")</f>
        <v/>
      </c>
      <c r="E101" s="281" t="str">
        <f>IF(AND(OR($D$26="Yes",$D$26=""),OR($D$32="Yes",$D$32="")),"None","")</f>
        <v/>
      </c>
      <c r="G101" s="281" t="str">
        <f>IF(OR($D$28="Yes",$D$28=""),"No","")</f>
        <v>No</v>
      </c>
    </row>
    <row r="102" spans="2:7" ht="15.75" hidden="1">
      <c r="B102" s="236" t="s">
        <v>2482</v>
      </c>
      <c r="D102" s="281" t="str">
        <f>IF(AND(OR($D$28="Yes",$D$28=""),OR($D$34="Yes",$D$34="")),"Yes","")</f>
        <v>Yes</v>
      </c>
      <c r="E102" s="281" t="str">
        <f>IF(AND(OR($D$27="Yes",$D$27=""),OR($D$33="Yes",$D$33="")),"100%","")</f>
        <v/>
      </c>
      <c r="G102" s="281" t="str">
        <f>IF(OR($D$29="Yes",$D$29=""),"Yes","")</f>
        <v/>
      </c>
    </row>
    <row r="103" spans="2:7" ht="15.75" hidden="1">
      <c r="B103" s="236" t="s">
        <v>2483</v>
      </c>
      <c r="D103" s="281" t="str">
        <f>IF(AND(OR($D$28="Yes",$D$28=""),OR($D$34="Yes",$D$34="")),"No","")</f>
        <v>No</v>
      </c>
      <c r="E103" s="281" t="str">
        <f>IF(AND(OR($D$27="Yes",$D$27=""),OR($D$33="Yes",$D$33="")),"Greater than 90%","")</f>
        <v/>
      </c>
      <c r="G103" s="281" t="str">
        <f>IF(OR($D$29="Yes",$D$29=""),"No","")</f>
        <v/>
      </c>
    </row>
    <row r="104" spans="2:7" ht="15.75" hidden="1">
      <c r="B104" s="236" t="s">
        <v>491</v>
      </c>
      <c r="D104" s="281" t="str">
        <f>IF(AND(OR($D$28="Yes",$D$28=""),OR($D$34="Yes",$D$34="")),"Unknown","")</f>
        <v>Unknown</v>
      </c>
      <c r="E104" s="281" t="str">
        <f>IF(AND(OR($D$27="Yes",$D$27=""),OR($D$33="Yes",$D$33="")),"Greater than 75%","")</f>
        <v/>
      </c>
    </row>
    <row r="105" spans="2:7" ht="15.75" hidden="1">
      <c r="B105" s="236" t="s">
        <v>14982</v>
      </c>
      <c r="D105" s="281" t="str">
        <f>IF(AND(OR($D$29="Yes",$D$29=""),OR($D$35="Yes",$D$35="")),"Yes","")</f>
        <v/>
      </c>
      <c r="E105" s="281" t="str">
        <f>IF(AND(OR($D$27="Yes",$D$27=""),OR($D$33="Yes",$D$33="")),"Greater than 50%","")</f>
        <v/>
      </c>
    </row>
    <row r="106" spans="2:7" ht="15.75" hidden="1">
      <c r="B106" s="236" t="s">
        <v>12394</v>
      </c>
      <c r="D106" s="281" t="str">
        <f>IF(AND(OR($D$29="Yes",$D$29=""),OR($D$35="Yes",$D$35="")),"No","")</f>
        <v/>
      </c>
      <c r="E106" s="281" t="str">
        <f>IF(AND(OR($D$27="Yes",$D$27=""),OR($D$33="Yes",$D$33="")),"50% or less","")</f>
        <v/>
      </c>
    </row>
    <row r="107" spans="2:7" ht="15.75" hidden="1">
      <c r="B107" s="236" t="s">
        <v>489</v>
      </c>
      <c r="D107" s="281" t="str">
        <f>IF(AND(OR($D$29="Yes",$D$29=""),OR($D$35="Yes",$D$35="")),"Unknown","")</f>
        <v/>
      </c>
      <c r="E107" s="281" t="str">
        <f>IF(AND(OR($D$27="Yes",$D$27=""),OR($D$33="Yes",$D$33="")),"None","")</f>
        <v/>
      </c>
    </row>
    <row r="108" spans="2:7" ht="15.75" hidden="1">
      <c r="B108" s="236" t="s">
        <v>13974</v>
      </c>
      <c r="E108" s="281" t="str">
        <f>IF(AND(OR($D$28="Yes",$D$28=""),OR($D$34="Yes",$D$34="")),"100%","")</f>
        <v>100%</v>
      </c>
    </row>
    <row r="109" spans="2:7" ht="15.75" hidden="1">
      <c r="B109" s="236" t="s">
        <v>13976</v>
      </c>
      <c r="E109" s="281" t="str">
        <f>IF(AND(OR($D$28="Yes",$D$28=""),OR($D$34="Yes",$D$34="")),"Greater than 90%","")</f>
        <v>Greater than 90%</v>
      </c>
    </row>
    <row r="110" spans="2:7" ht="15.75" hidden="1">
      <c r="B110" s="236" t="s">
        <v>13977</v>
      </c>
      <c r="E110" s="281" t="str">
        <f>IF(AND(OR($D$28="Yes",$D$28=""),OR($D$34="Yes",$D$34="")),"Greater than 75%","")</f>
        <v>Greater than 75%</v>
      </c>
    </row>
    <row r="111" spans="2:7" ht="15.75" hidden="1">
      <c r="B111" s="236" t="s">
        <v>489</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
      </c>
    </row>
    <row r="115" spans="5:5" ht="15" hidden="1" customHeight="1">
      <c r="E115" s="281" t="str">
        <f>IF(AND(OR($D$29="Yes",$D$29=""),OR($D$35="Yes",$D$35="")),"Greater than 90%","")</f>
        <v/>
      </c>
    </row>
    <row r="116" spans="5:5" ht="15" hidden="1" customHeight="1">
      <c r="E116" s="281" t="str">
        <f>IF(AND(OR($D$29="Yes",$D$29=""),OR($D$35="Yes",$D$35="")),"Greater than 75%","")</f>
        <v/>
      </c>
    </row>
    <row r="117" spans="5:5" ht="15" hidden="1" customHeight="1">
      <c r="E117" s="281" t="str">
        <f>IF(AND(OR($D$29="Yes",$D$29=""),OR($D$35="Yes",$D$35="")),"Greater than 50%","")</f>
        <v/>
      </c>
    </row>
    <row r="118" spans="5:5" ht="15" hidden="1" customHeight="1">
      <c r="E118" s="281" t="str">
        <f>IF(AND(OR($D$29="Yes",$D$29=""),OR($D$35="Yes",$D$35="")),"50% or less","")</f>
        <v/>
      </c>
    </row>
    <row r="119" spans="5:5" ht="15" hidden="1" customHeight="1">
      <c r="E119" s="281" t="str">
        <f>IF(AND(OR($D$29="Yes",$D$29=""),OR($D$35="Yes",$D$35="")),"None","")</f>
        <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9" priority="169" stopIfTrue="1">
      <formula>IF($D$22="",TRUE)</formula>
    </cfRule>
  </conditionalFormatting>
  <conditionalFormatting sqref="D26:E26">
    <cfRule type="expression" dxfId="78" priority="147" stopIfTrue="1">
      <formula>IF($D$26="",TRUE)</formula>
    </cfRule>
  </conditionalFormatting>
  <conditionalFormatting sqref="D27:E27">
    <cfRule type="expression" dxfId="77" priority="154" stopIfTrue="1">
      <formula>IF($D$27="",TRUE)</formula>
    </cfRule>
  </conditionalFormatting>
  <conditionalFormatting sqref="D28:E28">
    <cfRule type="expression" dxfId="76" priority="155" stopIfTrue="1">
      <formula>IF($D$28="",TRUE)</formula>
    </cfRule>
  </conditionalFormatting>
  <conditionalFormatting sqref="D29:E29">
    <cfRule type="expression" dxfId="75" priority="156" stopIfTrue="1">
      <formula>IF($D$29="",TRUE)</formula>
    </cfRule>
  </conditionalFormatting>
  <conditionalFormatting sqref="D32:E32">
    <cfRule type="expression" dxfId="74" priority="65" stopIfTrue="1">
      <formula>IF(AND(OR($D$26="Yes",$D$26=""),$D$32=""),1,0)</formula>
    </cfRule>
    <cfRule type="expression" dxfId="73" priority="152" stopIfTrue="1">
      <formula>$P$26=""</formula>
    </cfRule>
  </conditionalFormatting>
  <conditionalFormatting sqref="D33:E33">
    <cfRule type="expression" dxfId="72" priority="53" stopIfTrue="1">
      <formula>$P$27=""</formula>
    </cfRule>
    <cfRule type="expression" dxfId="71" priority="52" stopIfTrue="1">
      <formula>IF(AND(OR($D$27="Yes",$D$27=""),$D$33=""),1,0)</formula>
    </cfRule>
  </conditionalFormatting>
  <conditionalFormatting sqref="D34:E34">
    <cfRule type="expression" dxfId="70" priority="11" stopIfTrue="1">
      <formula>IF(AND(OR($D$28="Yes",$D$28=""),$D$34=""),1,0)</formula>
    </cfRule>
    <cfRule type="expression" dxfId="69" priority="12" stopIfTrue="1">
      <formula>$P$28=""</formula>
    </cfRule>
  </conditionalFormatting>
  <conditionalFormatting sqref="D35:E35">
    <cfRule type="expression" dxfId="68" priority="49" stopIfTrue="1">
      <formula>IF(AND(OR($D$29="Yes",$D$29=""),$D$35=""),1,0)</formula>
    </cfRule>
    <cfRule type="expression" dxfId="67" priority="173" stopIfTrue="1">
      <formula>$P$29=""</formula>
    </cfRule>
  </conditionalFormatting>
  <conditionalFormatting sqref="D38:E38 D44:E44 D50:E50 D56:E56 D62:E62 D68:E68">
    <cfRule type="expression" dxfId="66" priority="28" stopIfTrue="1">
      <formula>$P$26=""</formula>
    </cfRule>
    <cfRule type="expression" dxfId="65" priority="29" stopIfTrue="1">
      <formula>$P$32=""</formula>
    </cfRule>
  </conditionalFormatting>
  <conditionalFormatting sqref="D38:E38">
    <cfRule type="expression" dxfId="64" priority="64" stopIfTrue="1">
      <formula>IF(AND(OR($D$26="Yes",$D$26=""),OR($D$32="Yes",$D$32=""),D38=""),1,0)</formula>
    </cfRule>
  </conditionalFormatting>
  <conditionalFormatting sqref="D39:E39 D45:E45 D51:E51 D57:E57 D63:E63 D69:E69">
    <cfRule type="expression" dxfId="63" priority="22" stopIfTrue="1">
      <formula>$P$33=""</formula>
    </cfRule>
    <cfRule type="expression" dxfId="62" priority="23" stopIfTrue="1">
      <formula>$P$39=""</formula>
    </cfRule>
  </conditionalFormatting>
  <conditionalFormatting sqref="D39:E39">
    <cfRule type="expression" dxfId="61" priority="60" stopIfTrue="1">
      <formula>IF(AND(OR($D$27="Yes",$D$27=""),OR($D$33="Yes",$D$33=""),D39=""),1,0)</formula>
    </cfRule>
  </conditionalFormatting>
  <conditionalFormatting sqref="D40:E40 D46:E46 D52:E52 D58:E58 D64:E64 D70:E70">
    <cfRule type="expression" dxfId="60" priority="17" stopIfTrue="1">
      <formula>$P$28=""</formula>
    </cfRule>
    <cfRule type="expression" dxfId="59" priority="18" stopIfTrue="1">
      <formula>$P$34=""</formula>
    </cfRule>
  </conditionalFormatting>
  <conditionalFormatting sqref="D40:E40">
    <cfRule type="expression" dxfId="58" priority="59" stopIfTrue="1">
      <formula>IF(AND(OR($D$28="Yes",$D$28=""),OR($D$34="Yes",$D$34=""),D40=""),1,0)</formula>
    </cfRule>
  </conditionalFormatting>
  <conditionalFormatting sqref="D41:E41 D47:E47 D53:E53 D59:E59 D65:E65 D71:E71">
    <cfRule type="expression" dxfId="57" priority="13" stopIfTrue="1">
      <formula>$P$29=""</formula>
    </cfRule>
    <cfRule type="expression" dxfId="56" priority="14" stopIfTrue="1">
      <formula>$P$35=""</formula>
    </cfRule>
  </conditionalFormatting>
  <conditionalFormatting sqref="D41:E41">
    <cfRule type="expression" dxfId="55" priority="175" stopIfTrue="1">
      <formula>IF(AND(OR($D$29="Yes",$D$29=""),OR($D$35="Yes",$D$35=""),D41=""),1,0)</formula>
    </cfRule>
  </conditionalFormatting>
  <conditionalFormatting sqref="D44:E44">
    <cfRule type="expression" dxfId="54" priority="63" stopIfTrue="1">
      <formula>IF(AND(OR($D$26="Yes",$D$26=""),OR($D$32="Yes",$D$32=""),D44=""),1,0)</formula>
    </cfRule>
  </conditionalFormatting>
  <conditionalFormatting sqref="D45:E45">
    <cfRule type="expression" dxfId="53" priority="25" stopIfTrue="1">
      <formula>IF(AND(OR($D$27="Yes",$D$27=""),OR($D$33="Yes",$D$33=""),D45=""),1,0)</formula>
    </cfRule>
  </conditionalFormatting>
  <conditionalFormatting sqref="D46:E46">
    <cfRule type="expression" dxfId="52" priority="50" stopIfTrue="1">
      <formula>IF(AND(OR($D$28="Yes",$D$28=""),OR($D$34="Yes",$D$34=""),D46=""),1,0)</formula>
    </cfRule>
  </conditionalFormatting>
  <conditionalFormatting sqref="D47:E47">
    <cfRule type="expression" dxfId="51" priority="58" stopIfTrue="1">
      <formula>IF(AND(OR($D$29="Yes",$D$29=""),OR($D$35="Yes",$D$35=""),D47=""),1,0)</formula>
    </cfRule>
  </conditionalFormatting>
  <conditionalFormatting sqref="D50:E50">
    <cfRule type="expression" dxfId="50" priority="31" stopIfTrue="1">
      <formula>IF(AND(OR($D$26="Yes",$D$26=""),OR($D$32="Yes",$D$32=""),D50=""),1,0)</formula>
    </cfRule>
  </conditionalFormatting>
  <conditionalFormatting sqref="D51:E51">
    <cfRule type="expression" dxfId="49" priority="170" stopIfTrue="1">
      <formula>IF(AND(OR($D$27="Yes",$D$27=""),OR($D$33="Yes",$D$33=""),D51=""),1,0)</formula>
    </cfRule>
  </conditionalFormatting>
  <conditionalFormatting sqref="D52:E52">
    <cfRule type="expression" dxfId="48" priority="21" stopIfTrue="1">
      <formula>IF(AND(OR($D$28="Yes",$D$28=""),OR($D$34="Yes",$D$34=""),D52=""),1,0)</formula>
    </cfRule>
  </conditionalFormatting>
  <conditionalFormatting sqref="D53:E53">
    <cfRule type="expression" dxfId="47" priority="44" stopIfTrue="1">
      <formula>IF(AND(OR($D$29="Yes",$D$29=""),OR($D$35="Yes",$D$35=""),D53=""),1,0)</formula>
    </cfRule>
  </conditionalFormatting>
  <conditionalFormatting sqref="D56:E56">
    <cfRule type="expression" dxfId="46" priority="39" stopIfTrue="1">
      <formula>IF(AND(OR($D$26="Yes",$D$26=""),OR($D$32="Yes",$D$32=""),D56=""),1,0)</formula>
    </cfRule>
  </conditionalFormatting>
  <conditionalFormatting sqref="D57:E57">
    <cfRule type="expression" dxfId="45" priority="27" stopIfTrue="1">
      <formula>IF(AND(OR($D$27="Yes",$D$27=""),OR($D$33="Yes",$D$33=""),D57=""),1,0)</formula>
    </cfRule>
  </conditionalFormatting>
  <conditionalFormatting sqref="D58:E58">
    <cfRule type="expression" dxfId="44" priority="20" stopIfTrue="1">
      <formula>IF(AND(OR($D$28="Yes",$D$28=""),OR($D$34="Yes",$D$34=""),D58=""),1,0)</formula>
    </cfRule>
  </conditionalFormatting>
  <conditionalFormatting sqref="D59:E59">
    <cfRule type="expression" dxfId="43" priority="16" stopIfTrue="1">
      <formula>IF(AND(OR($D$29="Yes",$D$29=""),OR($D$35="Yes",$D$35=""),D59=""),1,0)</formula>
    </cfRule>
  </conditionalFormatting>
  <conditionalFormatting sqref="D62:E62">
    <cfRule type="expression" dxfId="42" priority="38" stopIfTrue="1">
      <formula>IF(AND(OR($D$26="Yes",$D$26=""),OR($D$32="Yes",$D$32=""),D62=""),1,0)</formula>
    </cfRule>
  </conditionalFormatting>
  <conditionalFormatting sqref="D63:E63">
    <cfRule type="expression" dxfId="41" priority="24" stopIfTrue="1">
      <formula>IF(AND(OR($D$27="Yes",$D$27=""),OR($D$33="Yes",$D$33=""),D63=""),1,0)</formula>
    </cfRule>
  </conditionalFormatting>
  <conditionalFormatting sqref="D64:E64">
    <cfRule type="expression" dxfId="40" priority="19" stopIfTrue="1">
      <formula>IF(AND(OR($D$28="Yes",$D$28=""),OR($D$34="Yes",$D$34=""),D64=""),1,0)</formula>
    </cfRule>
  </conditionalFormatting>
  <conditionalFormatting sqref="D65:E65">
    <cfRule type="expression" dxfId="39" priority="15" stopIfTrue="1">
      <formula>IF(AND(OR($D$29="Yes",$D$29=""),OR($D$35="Yes",$D$35=""),D65=""),1,0)</formula>
    </cfRule>
  </conditionalFormatting>
  <conditionalFormatting sqref="D68:E68">
    <cfRule type="expression" dxfId="38" priority="30" stopIfTrue="1">
      <formula>IF(AND(OR($D$26="Yes",$D$26=""),OR($D$32="Yes",$D$32=""),D68=""),1,0)</formula>
    </cfRule>
  </conditionalFormatting>
  <conditionalFormatting sqref="D69:E69">
    <cfRule type="expression" dxfId="37" priority="26" stopIfTrue="1">
      <formula>IF(AND(OR($D$27="Yes",$D$27=""),OR($D$33="Yes",$D$33=""),D69=""),1,0)</formula>
    </cfRule>
  </conditionalFormatting>
  <conditionalFormatting sqref="D70:E70">
    <cfRule type="expression" dxfId="36" priority="172" stopIfTrue="1">
      <formula>IF(AND(OR($D$28="Yes",$D$28=""),OR($D$34="Yes",$D$34=""),D70=""),1,0)</formula>
    </cfRule>
  </conditionalFormatting>
  <conditionalFormatting sqref="D71:E71">
    <cfRule type="expression" dxfId="35" priority="174" stopIfTrue="1">
      <formula>IF(AND(OR($D$29="Yes",$D$29=""),OR($D$35="Yes",$D$35=""),D71=""),1,0)</formula>
    </cfRule>
  </conditionalFormatting>
  <conditionalFormatting sqref="D75:E75 D77:E77 D79:E79 D81:E81 D83 D85:E85 D87:E87 D89:E89">
    <cfRule type="expression" dxfId="34" priority="95" stopIfTrue="1">
      <formula>AND(OR($D$26="No",AND($D$26="Yes",$D$32="No")),OR($D$27="No",AND($D$27="Yes",$D$33="No")),OR($D$28="No",AND($D$28="Yes",$D$34="No")),OR($D$29="No",AND($D$29="Yes",$D$35="No")))</formula>
    </cfRule>
    <cfRule type="expression" dxfId="33" priority="96" stopIfTrue="1">
      <formula>IF(D75="",TRUE)</formula>
    </cfRule>
  </conditionalFormatting>
  <conditionalFormatting sqref="D9:G9">
    <cfRule type="expression" dxfId="32" priority="162" stopIfTrue="1">
      <formula>IF($D$9="",TRUE)</formula>
    </cfRule>
  </conditionalFormatting>
  <conditionalFormatting sqref="D8:J8">
    <cfRule type="expression" dxfId="31" priority="161" stopIfTrue="1">
      <formula>IF($D$8="",TRUE)</formula>
    </cfRule>
  </conditionalFormatting>
  <conditionalFormatting sqref="D10:J10">
    <cfRule type="expression" dxfId="30" priority="176" stopIfTrue="1">
      <formula>IF(AND($D$10="",$D$9=$R$9),TRUE)</formula>
    </cfRule>
    <cfRule type="expression" dxfId="29" priority="66" stopIfTrue="1">
      <formula>IF($D$9=$Q$9,TRUE)</formula>
    </cfRule>
  </conditionalFormatting>
  <conditionalFormatting sqref="G77:J77">
    <cfRule type="expression" dxfId="28" priority="67" stopIfTrue="1">
      <formula>IF(AND($D$77="Yes",$G$77=""),TRUE)</formula>
    </cfRule>
  </conditionalFormatting>
  <conditionalFormatting sqref="G85:J85">
    <cfRule type="expression" dxfId="27" priority="57" stopIfTrue="1">
      <formula>IF(AND($D$85="Yes, using other format (describe)",$G$85=""),TRUE)</formula>
    </cfRule>
  </conditionalFormatting>
  <conditionalFormatting sqref="D15:J15">
    <cfRule type="expression" dxfId="26" priority="3" stopIfTrue="1">
      <formula>IF($D$15="",TRUE)</formula>
    </cfRule>
  </conditionalFormatting>
  <conditionalFormatting sqref="D16:J16">
    <cfRule type="expression" dxfId="25" priority="4" stopIfTrue="1">
      <formula>IF($D$16="",TRUE)</formula>
    </cfRule>
  </conditionalFormatting>
  <conditionalFormatting sqref="D17:J17">
    <cfRule type="expression" dxfId="24" priority="1" stopIfTrue="1">
      <formula>IF($D$17="",TRUE)</formula>
    </cfRule>
  </conditionalFormatting>
  <conditionalFormatting sqref="D18:J18">
    <cfRule type="expression" dxfId="23" priority="5" stopIfTrue="1">
      <formula>IF($D$18="",TRUE)</formula>
    </cfRule>
  </conditionalFormatting>
  <conditionalFormatting sqref="D20:J20">
    <cfRule type="expression" dxfId="22" priority="2" stopIfTrue="1">
      <formula>IF($D$20="",TRUE)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8" sqref="A8"/>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6" t="str">
        <f ca="1">OFFSET(L!$C$1,MATCH("Smelter List"&amp;ADDRESS(ROW(),COLUMN(),4),L!$A:$A,0)-1,SL,,)</f>
        <v>Link to "RMAP Conformant Smelter List"</v>
      </c>
      <c r="K2" s="387"/>
      <c r="L2" s="387"/>
      <c r="M2" s="387"/>
      <c r="N2" s="387"/>
      <c r="O2" s="387"/>
      <c r="P2" s="195"/>
      <c r="Q2" s="196"/>
      <c r="R2" s="197"/>
      <c r="S2" s="197"/>
      <c r="T2" s="197"/>
      <c r="AH2" s="145" t="s">
        <v>488</v>
      </c>
    </row>
    <row r="3" spans="1:34" s="221" customFormat="1" ht="173.45" customHeight="1">
      <c r="A3" s="171"/>
      <c r="B3" s="38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8"/>
      <c r="D3" s="388"/>
      <c r="E3" s="388"/>
      <c r="F3" s="222"/>
      <c r="G3" s="389" t="str">
        <f ca="1">OFFSET(L!$C$1,MATCH("General"&amp;"Cpy",L!$A:$A,0)-1,SL,,)</f>
        <v>© 2023 Responsible Minerals Initiative. All rights reserved.</v>
      </c>
      <c r="H3" s="389"/>
      <c r="I3" s="390"/>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899999999999999" customHeight="1">
      <c r="A5" s="279" t="s">
        <v>726</v>
      </c>
      <c r="B5" s="182" t="str">
        <f ca="1">IF(LEN(A5)=0,"",INDEX('Smelter Look-up'!$A:$A,MATCH($A5,'Smelter Look-up'!$E:$E,0)))</f>
        <v>Gold</v>
      </c>
      <c r="C5" s="186" t="str">
        <f ca="1">IF(LEN(A5)=0,"",INDEX('Smelter Look-up'!$C:$C,MATCH($A5,'Smelter Look-up'!$E:$E,0)))</f>
        <v>Shandong Zhaojin Gold &amp; Silver Refinery Co., Ltd.</v>
      </c>
      <c r="D5" s="230"/>
      <c r="E5" s="182" t="str">
        <f ca="1">IF(ISERROR($V5),"",OFFSET('Smelter Look-up'!$D$4,$V5-4,0)&amp;"")</f>
        <v>CHINA</v>
      </c>
      <c r="F5" s="182" t="str">
        <f ca="1">IF(ISERROR($V5),"",OFFSET('Smelter Look-up'!$E$4,$V5-4,0))</f>
        <v>CID001622</v>
      </c>
      <c r="G5" s="182" t="str">
        <f ca="1">IF(C5=$X$4,IF(ISERROR($V5),"Enter smelter details","RMI"),IF(ISERROR($V5),"",OFFSET('Smelter Look-up'!$F$4,$V5-4,0)))</f>
        <v>RMI</v>
      </c>
      <c r="H5" s="183">
        <f ca="1">IF(ISERROR($V5),"",OFFSET('Smelter Look-up'!$G$4,$V5-4,0))</f>
        <v>0</v>
      </c>
      <c r="I5" s="184" t="str">
        <f ca="1">IF(ISERROR($V5),"",OFFSET('Smelter Look-up'!$H$4,$V5-4,0))</f>
        <v>Zhaoyuan</v>
      </c>
      <c r="J5" s="184" t="str">
        <f ca="1">IF(ISERROR($V5),"",OFFSET('Smelter Look-up'!$I$4,$V5-4,0))</f>
        <v>Shandong Sheng</v>
      </c>
      <c r="K5" s="224"/>
      <c r="L5" s="224"/>
      <c r="M5" s="224"/>
      <c r="N5" s="224"/>
      <c r="O5" s="224"/>
      <c r="P5" s="185"/>
      <c r="Q5" s="225"/>
      <c r="R5" s="182" t="str">
        <f ca="1">IF(ISERROR($V5),"",OFFSET('Smelter Look-up'!$C$4,$V5-4,0)&amp;"")</f>
        <v>Shandong Zhaojin Gold &amp; Silver Refinery Co., Ltd.</v>
      </c>
      <c r="S5" s="181" t="str">
        <f t="shared" ref="S5" ca="1" si="0">IF(B5="","",IF(ISERROR(MATCH($E5,CL,0)),"Unknown",INDIRECT("'C'!$A$"&amp;MATCH($E5,CL,0)+1)))</f>
        <v>CN</v>
      </c>
      <c r="T5" s="181" t="str">
        <f ca="1">IF(B5="","",IF(ISERROR(MATCH($J5,SorP!$B$1:$B$6279,0)),"",INDIRECT("'SorP'!$A$"&amp;MATCH($S5&amp;$J5,SorP!C:C,0))))</f>
        <v>CN-SD</v>
      </c>
      <c r="U5" s="201"/>
      <c r="V5" s="226">
        <f ca="1">IF(C5="",NA(),IF(OR(C5="Smelter not listed",C5="Smelter not yet identified"),MATCH($B5&amp;$D5,'Smelter Look-up'!$J:$J,0),MATCH($B5&amp;$C5,'Smelter Look-up'!$J:$J,0)))</f>
        <v>246</v>
      </c>
      <c r="X5" s="227">
        <f t="shared" ref="X5" ca="1" si="1">IF(AND(C5="Smelter not listed",OR(LEN(D5)=0,LEN(E5)=0)),1,0)</f>
        <v>0</v>
      </c>
      <c r="AB5" s="228" t="str">
        <f t="shared" ref="AB5" ca="1" si="2">B5&amp;C5</f>
        <v>GoldShandong Zhaojin Gold &amp; Silver Refinery Co., Ltd.</v>
      </c>
    </row>
    <row r="6" spans="1:34" s="227" customFormat="1" ht="19.899999999999999" customHeight="1">
      <c r="A6" s="279" t="s">
        <v>732</v>
      </c>
      <c r="B6" s="182" t="str">
        <f ca="1">IF(LEN(A6)=0,"",INDEX('Smelter Look-up'!$A:$A,MATCH($A6,'Smelter Look-up'!$E:$E,0)))</f>
        <v>Gold</v>
      </c>
      <c r="C6" s="186" t="str">
        <f ca="1">IF(LEN(A6)=0,"",INDEX('Smelter Look-up'!$C:$C,MATCH($A6,'Smelter Look-up'!$E:$E,0)))</f>
        <v>Shandong Gold Smelting Co., Ltd.</v>
      </c>
      <c r="D6" s="230"/>
      <c r="E6" s="182" t="str">
        <f ca="1">IF(ISERROR($V6),"",OFFSET('Smelter Look-up'!$D$4,$V6-4,0)&amp;"")</f>
        <v>CHINA</v>
      </c>
      <c r="F6" s="182" t="str">
        <f ca="1">IF(ISERROR($V6),"",OFFSET('Smelter Look-up'!$E$4,$V6-4,0))</f>
        <v>CID001916</v>
      </c>
      <c r="G6" s="182" t="str">
        <f ca="1">IF(C6=$X$4,IF(ISERROR($V6),"Enter smelter details","RMI"),IF(ISERROR($V6),"",OFFSET('Smelter Look-up'!$F$4,$V6-4,0)))</f>
        <v>RMI</v>
      </c>
      <c r="H6" s="183">
        <f ca="1">IF(ISERROR($V6),"",OFFSET('Smelter Look-up'!$G$4,$V6-4,0))</f>
        <v>0</v>
      </c>
      <c r="I6" s="184" t="str">
        <f ca="1">IF(ISERROR($V6),"",OFFSET('Smelter Look-up'!$H$4,$V6-4,0))</f>
        <v>Laizhou</v>
      </c>
      <c r="J6" s="184" t="str">
        <f ca="1">IF(ISERROR($V6),"",OFFSET('Smelter Look-up'!$I$4,$V6-4,0))</f>
        <v>Shandong Sheng</v>
      </c>
      <c r="K6" s="224"/>
      <c r="L6" s="224"/>
      <c r="M6" s="224"/>
      <c r="N6" s="224"/>
      <c r="O6" s="224"/>
      <c r="P6" s="185"/>
      <c r="Q6" s="225"/>
      <c r="R6" s="182" t="str">
        <f ca="1">IF(ISERROR($V6),"",OFFSET('Smelter Look-up'!$C$4,$V6-4,0)&amp;"")</f>
        <v>Shandong Gold Smelting Co., Ltd.</v>
      </c>
      <c r="S6" s="181" t="str">
        <f t="shared" ref="S6:S37" ca="1" si="3">IF(B6="","",IF(ISERROR(MATCH($E6,CL,0)),"Unknown",INDIRECT("'C'!$A$"&amp;MATCH($E6,CL,0)+1)))</f>
        <v>CN</v>
      </c>
      <c r="T6" s="181" t="str">
        <f ca="1">IF(B6="","",IF(ISERROR(MATCH($J6,SorP!$B$1:$B$6279,0)),"",INDIRECT("'SorP'!$A$"&amp;MATCH($S6&amp;$J6,SorP!C:C,0))))</f>
        <v>CN-SD</v>
      </c>
      <c r="U6" s="201"/>
      <c r="V6" s="226">
        <f ca="1">IF(C6="",NA(),IF(OR(C6="Smelter not listed",C6="Smelter not yet identified"),MATCH($B6&amp;$D6,'Smelter Look-up'!$J:$J,0),MATCH($B6&amp;$C6,'Smelter Look-up'!$J:$J,0)))</f>
        <v>239</v>
      </c>
      <c r="X6" s="227">
        <f t="shared" ref="X6:X37" ca="1" si="4">IF(AND(C6="Smelter not listed",OR(LEN(D6)=0,LEN(E6)=0)),1,0)</f>
        <v>0</v>
      </c>
      <c r="AB6" s="228" t="str">
        <f t="shared" ref="AB6:AB37" ca="1" si="5">B6&amp;C6</f>
        <v>GoldShandong Gold Smelting Co., Ltd.</v>
      </c>
    </row>
    <row r="7" spans="1:34" s="227" customFormat="1" ht="19.899999999999999" customHeight="1">
      <c r="A7" s="279" t="s">
        <v>744</v>
      </c>
      <c r="B7" s="182" t="str">
        <f ca="1">IF(LEN(A7)=0,"",INDEX('Smelter Look-up'!$A:$A,MATCH($A7,'Smelter Look-up'!$E:$E,0)))</f>
        <v>Gold</v>
      </c>
      <c r="C7" s="186" t="str">
        <f ca="1">IF(LEN(A7)=0,"",INDEX('Smelter Look-up'!$C:$C,MATCH($A7,'Smelter Look-up'!$E:$E,0)))</f>
        <v>Gold Refinery of Zijin Mining Group Co., Ltd.</v>
      </c>
      <c r="D7" s="230"/>
      <c r="E7" s="182" t="str">
        <f ca="1">IF(ISERROR($V7),"",OFFSET('Smelter Look-up'!$D$4,$V7-4,0)&amp;"")</f>
        <v>CHINA</v>
      </c>
      <c r="F7" s="182" t="str">
        <f ca="1">IF(ISERROR($V7),"",OFFSET('Smelter Look-up'!$E$4,$V7-4,0))</f>
        <v>CID002243</v>
      </c>
      <c r="G7" s="182" t="str">
        <f ca="1">IF(C7=$X$4,IF(ISERROR($V7),"Enter smelter details","RMI"),IF(ISERROR($V7),"",OFFSET('Smelter Look-up'!$F$4,$V7-4,0)))</f>
        <v>RMI</v>
      </c>
      <c r="H7" s="183">
        <f ca="1">IF(ISERROR($V7),"",OFFSET('Smelter Look-up'!$G$4,$V7-4,0))</f>
        <v>0</v>
      </c>
      <c r="I7" s="184" t="str">
        <f ca="1">IF(ISERROR($V7),"",OFFSET('Smelter Look-up'!$H$4,$V7-4,0))</f>
        <v>Shanghang</v>
      </c>
      <c r="J7" s="184" t="str">
        <f ca="1">IF(ISERROR($V7),"",OFFSET('Smelter Look-up'!$I$4,$V7-4,0))</f>
        <v>Fujian Sheng</v>
      </c>
      <c r="K7" s="224"/>
      <c r="L7" s="224"/>
      <c r="M7" s="224"/>
      <c r="N7" s="224"/>
      <c r="O7" s="224"/>
      <c r="P7" s="185"/>
      <c r="Q7" s="225"/>
      <c r="R7" s="182" t="str">
        <f ca="1">IF(ISERROR($V7),"",OFFSET('Smelter Look-up'!$C$4,$V7-4,0)&amp;"")</f>
        <v>Gold Refinery of Zijin Mining Group Co., Ltd.</v>
      </c>
      <c r="S7" s="181" t="str">
        <f t="shared" ca="1" si="3"/>
        <v>CN</v>
      </c>
      <c r="T7" s="181" t="str">
        <f ca="1">IF(B7="","",IF(ISERROR(MATCH($J7,SorP!$B$1:$B$6279,0)),"",INDIRECT("'SorP'!$A$"&amp;MATCH($S7&amp;$J7,SorP!C:C,0))))</f>
        <v>CN-FJ</v>
      </c>
      <c r="U7" s="201"/>
      <c r="V7" s="226">
        <f ca="1">IF(C7="",NA(),IF(OR(C7="Smelter not listed",C7="Smelter not yet identified"),MATCH($B7&amp;$D7,'Smelter Look-up'!$J:$J,0),MATCH($B7&amp;$C7,'Smelter Look-up'!$J:$J,0)))</f>
        <v>92</v>
      </c>
      <c r="X7" s="227">
        <f t="shared" ca="1" si="4"/>
        <v>0</v>
      </c>
      <c r="AB7" s="228" t="str">
        <f t="shared" ca="1" si="5"/>
        <v>GoldGold Refinery of Zijin Mining Group Co., Ltd.</v>
      </c>
    </row>
    <row r="8" spans="1:34" s="227" customFormat="1" ht="19.899999999999999" customHeight="1">
      <c r="A8" s="279"/>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3"/>
        <v/>
      </c>
      <c r="T8" s="181" t="str">
        <f ca="1">IF(B8="","",IF(ISERROR(MATCH($J8,SorP!$B$1:$B$6279,0)),"",INDIRECT("'SorP'!$A$"&amp;MATCH($S8&amp;$J8,SorP!C:C,0))))</f>
        <v/>
      </c>
      <c r="U8" s="201"/>
      <c r="V8" s="226" t="e">
        <f>IF(C8="",NA(),IF(OR(C8="Smelter not listed",C8="Smelter not yet identified"),MATCH($B8&amp;$D8,'Smelter Look-up'!$J:$J,0),MATCH($B8&amp;$C8,'Smelter Look-up'!$J:$J,0)))</f>
        <v>#N/A</v>
      </c>
      <c r="X8" s="227">
        <f t="shared" ca="1" si="4"/>
        <v>0</v>
      </c>
      <c r="AB8" s="228" t="str">
        <f t="shared" si="5"/>
        <v/>
      </c>
    </row>
    <row r="9" spans="1:34" s="227" customFormat="1" ht="19.899999999999999" customHeight="1">
      <c r="A9" s="279"/>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3"/>
        <v/>
      </c>
      <c r="T9" s="181" t="str">
        <f ca="1">IF(B9="","",IF(ISERROR(MATCH($J9,SorP!$B$1:$B$6279,0)),"",INDIRECT("'SorP'!$A$"&amp;MATCH($S9&amp;$J9,SorP!C:C,0))))</f>
        <v/>
      </c>
      <c r="U9" s="201"/>
      <c r="V9" s="226" t="e">
        <f>IF(C9="",NA(),IF(OR(C9="Smelter not listed",C9="Smelter not yet identified"),MATCH($B9&amp;$D9,'Smelter Look-up'!$J:$J,0),MATCH($B9&amp;$C9,'Smelter Look-up'!$J:$J,0)))</f>
        <v>#N/A</v>
      </c>
      <c r="X9" s="227">
        <f t="shared" ca="1" si="4"/>
        <v>0</v>
      </c>
      <c r="AB9" s="228" t="str">
        <f t="shared" si="5"/>
        <v/>
      </c>
    </row>
    <row r="10" spans="1:34" s="227" customFormat="1" ht="19.899999999999999" customHeight="1">
      <c r="A10" s="279"/>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3"/>
        <v/>
      </c>
      <c r="T10" s="181" t="str">
        <f ca="1">IF(B10="","",IF(ISERROR(MATCH($J10,SorP!$B$1:$B$6279,0)),"",INDIRECT("'SorP'!$A$"&amp;MATCH($S10&amp;$J10,SorP!C:C,0))))</f>
        <v/>
      </c>
      <c r="U10" s="201"/>
      <c r="V10" s="226" t="e">
        <f>IF(C10="",NA(),IF(OR(C10="Smelter not listed",C10="Smelter not yet identified"),MATCH($B10&amp;$D10,'Smelter Look-up'!$J:$J,0),MATCH($B10&amp;$C10,'Smelter Look-up'!$J:$J,0)))</f>
        <v>#N/A</v>
      </c>
      <c r="X10" s="227">
        <f t="shared" ca="1" si="4"/>
        <v>0</v>
      </c>
      <c r="AB10" s="228" t="str">
        <f t="shared" si="5"/>
        <v/>
      </c>
    </row>
    <row r="11" spans="1:34" s="227" customFormat="1" ht="19.899999999999999" customHeight="1">
      <c r="A11" s="279"/>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3"/>
        <v/>
      </c>
      <c r="T11" s="181" t="str">
        <f ca="1">IF(B11="","",IF(ISERROR(MATCH($J11,SorP!$B$1:$B$6279,0)),"",INDIRECT("'SorP'!$A$"&amp;MATCH($S11&amp;$J11,SorP!C:C,0))))</f>
        <v/>
      </c>
      <c r="U11" s="201"/>
      <c r="V11" s="226" t="e">
        <f>IF(C11="",NA(),IF(OR(C11="Smelter not listed",C11="Smelter not yet identified"),MATCH($B11&amp;$D11,'Smelter Look-up'!$J:$J,0),MATCH($B11&amp;$C11,'Smelter Look-up'!$J:$J,0)))</f>
        <v>#N/A</v>
      </c>
      <c r="X11" s="227">
        <f t="shared" ca="1" si="4"/>
        <v>0</v>
      </c>
      <c r="AB11" s="228" t="str">
        <f t="shared" si="5"/>
        <v/>
      </c>
    </row>
    <row r="12" spans="1:34" s="227" customFormat="1" ht="19.899999999999999" customHeight="1">
      <c r="A12" s="279"/>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3"/>
        <v/>
      </c>
      <c r="T12" s="181" t="str">
        <f ca="1">IF(B12="","",IF(ISERROR(MATCH($J12,SorP!$B$1:$B$6279,0)),"",INDIRECT("'SorP'!$A$"&amp;MATCH($S12&amp;$J12,SorP!C:C,0))))</f>
        <v/>
      </c>
      <c r="U12" s="201"/>
      <c r="V12" s="226" t="e">
        <f>IF(C12="",NA(),IF(OR(C12="Smelter not listed",C12="Smelter not yet identified"),MATCH($B12&amp;$D12,'Smelter Look-up'!$J:$J,0),MATCH($B12&amp;$C12,'Smelter Look-up'!$J:$J,0)))</f>
        <v>#N/A</v>
      </c>
      <c r="X12" s="227">
        <f t="shared" ca="1" si="4"/>
        <v>0</v>
      </c>
      <c r="AB12" s="228" t="str">
        <f t="shared" si="5"/>
        <v/>
      </c>
    </row>
    <row r="13" spans="1:34" s="227" customFormat="1" ht="19.899999999999999" customHeight="1">
      <c r="A13" s="279"/>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3"/>
        <v/>
      </c>
      <c r="T13" s="181" t="str">
        <f ca="1">IF(B13="","",IF(ISERROR(MATCH($J13,SorP!$B$1:$B$6279,0)),"",INDIRECT("'SorP'!$A$"&amp;MATCH($S13&amp;$J13,SorP!C:C,0))))</f>
        <v/>
      </c>
      <c r="U13" s="201"/>
      <c r="V13" s="226" t="e">
        <f>IF(C13="",NA(),IF(OR(C13="Smelter not listed",C13="Smelter not yet identified"),MATCH($B13&amp;$D13,'Smelter Look-up'!$J:$J,0),MATCH($B13&amp;$C13,'Smelter Look-up'!$J:$J,0)))</f>
        <v>#N/A</v>
      </c>
      <c r="X13" s="227">
        <f t="shared" ca="1" si="4"/>
        <v>0</v>
      </c>
      <c r="AB13" s="228" t="str">
        <f t="shared" si="5"/>
        <v/>
      </c>
    </row>
    <row r="14" spans="1:34" s="227" customFormat="1" ht="19.899999999999999" customHeight="1">
      <c r="A14" s="279"/>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3"/>
        <v/>
      </c>
      <c r="T14" s="181" t="str">
        <f ca="1">IF(B14="","",IF(ISERROR(MATCH($J14,SorP!$B$1:$B$6279,0)),"",INDIRECT("'SorP'!$A$"&amp;MATCH($S14&amp;$J14,SorP!C:C,0))))</f>
        <v/>
      </c>
      <c r="U14" s="201"/>
      <c r="V14" s="226" t="e">
        <f>IF(C14="",NA(),IF(OR(C14="Smelter not listed",C14="Smelter not yet identified"),MATCH($B14&amp;$D14,'Smelter Look-up'!$J:$J,0),MATCH($B14&amp;$C14,'Smelter Look-up'!$J:$J,0)))</f>
        <v>#N/A</v>
      </c>
      <c r="X14" s="227">
        <f t="shared" ca="1" si="4"/>
        <v>0</v>
      </c>
      <c r="AB14" s="228" t="str">
        <f t="shared" si="5"/>
        <v/>
      </c>
    </row>
    <row r="15" spans="1:34" s="227" customFormat="1" ht="19.899999999999999" customHeight="1">
      <c r="A15" s="279"/>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3"/>
        <v/>
      </c>
      <c r="T15" s="181" t="str">
        <f ca="1">IF(B15="","",IF(ISERROR(MATCH($J15,SorP!$B$1:$B$6279,0)),"",INDIRECT("'SorP'!$A$"&amp;MATCH($S15&amp;$J15,SorP!C:C,0))))</f>
        <v/>
      </c>
      <c r="U15" s="201"/>
      <c r="V15" s="226" t="e">
        <f>IF(C15="",NA(),IF(OR(C15="Smelter not listed",C15="Smelter not yet identified"),MATCH($B15&amp;$D15,'Smelter Look-up'!$J:$J,0),MATCH($B15&amp;$C15,'Smelter Look-up'!$J:$J,0)))</f>
        <v>#N/A</v>
      </c>
      <c r="X15" s="227">
        <f t="shared" ca="1" si="4"/>
        <v>0</v>
      </c>
      <c r="AB15" s="228" t="str">
        <f t="shared" si="5"/>
        <v/>
      </c>
    </row>
    <row r="16" spans="1:34" s="227" customFormat="1" ht="19.899999999999999" customHeight="1">
      <c r="A16" s="279"/>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3"/>
        <v/>
      </c>
      <c r="T16" s="181" t="str">
        <f ca="1">IF(B16="","",IF(ISERROR(MATCH($J16,SorP!$B$1:$B$6279,0)),"",INDIRECT("'SorP'!$A$"&amp;MATCH($S16&amp;$J16,SorP!C:C,0))))</f>
        <v/>
      </c>
      <c r="U16" s="201"/>
      <c r="V16" s="226" t="e">
        <f>IF(C16="",NA(),IF(OR(C16="Smelter not listed",C16="Smelter not yet identified"),MATCH($B16&amp;$D16,'Smelter Look-up'!$J:$J,0),MATCH($B16&amp;$C16,'Smelter Look-up'!$J:$J,0)))</f>
        <v>#N/A</v>
      </c>
      <c r="X16" s="227">
        <f t="shared" ca="1" si="4"/>
        <v>0</v>
      </c>
      <c r="AB16" s="228" t="str">
        <f t="shared" si="5"/>
        <v/>
      </c>
    </row>
    <row r="17" spans="1:28" s="227" customFormat="1" ht="19.899999999999999" customHeight="1">
      <c r="A17" s="279"/>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3"/>
        <v/>
      </c>
      <c r="T17" s="181" t="str">
        <f ca="1">IF(B17="","",IF(ISERROR(MATCH($J17,SorP!$B$1:$B$6279,0)),"",INDIRECT("'SorP'!$A$"&amp;MATCH($S17&amp;$J17,SorP!C:C,0))))</f>
        <v/>
      </c>
      <c r="U17" s="201"/>
      <c r="V17" s="226" t="e">
        <f>IF(C17="",NA(),IF(OR(C17="Smelter not listed",C17="Smelter not yet identified"),MATCH($B17&amp;$D17,'Smelter Look-up'!$J:$J,0),MATCH($B17&amp;$C17,'Smelter Look-up'!$J:$J,0)))</f>
        <v>#N/A</v>
      </c>
      <c r="X17" s="227">
        <f t="shared" ca="1" si="4"/>
        <v>0</v>
      </c>
      <c r="AB17" s="228" t="str">
        <f t="shared" si="5"/>
        <v/>
      </c>
    </row>
    <row r="18" spans="1:28" s="227" customFormat="1" ht="19.899999999999999" customHeight="1">
      <c r="A18" s="279"/>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3"/>
        <v/>
      </c>
      <c r="T18" s="181" t="str">
        <f ca="1">IF(B18="","",IF(ISERROR(MATCH($J18,SorP!$B$1:$B$6279,0)),"",INDIRECT("'SorP'!$A$"&amp;MATCH($S18&amp;$J18,SorP!C:C,0))))</f>
        <v/>
      </c>
      <c r="U18" s="201"/>
      <c r="V18" s="226" t="e">
        <f>IF(C18="",NA(),IF(OR(C18="Smelter not listed",C18="Smelter not yet identified"),MATCH($B18&amp;$D18,'Smelter Look-up'!$J:$J,0),MATCH($B18&amp;$C18,'Smelter Look-up'!$J:$J,0)))</f>
        <v>#N/A</v>
      </c>
      <c r="X18" s="227">
        <f t="shared" ca="1" si="4"/>
        <v>0</v>
      </c>
      <c r="AB18" s="228" t="str">
        <f t="shared" si="5"/>
        <v/>
      </c>
    </row>
    <row r="19" spans="1:28" s="227" customFormat="1" ht="89.25">
      <c r="A19" s="279"/>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3"/>
        <v/>
      </c>
      <c r="T19" s="181" t="str">
        <f ca="1">IF(B19="","",IF(ISERROR(MATCH($J19,SorP!$B$1:$B$6279,0)),"",INDIRECT("'SorP'!$A$"&amp;MATCH($S19&amp;$J19,SorP!C:C,0))))</f>
        <v/>
      </c>
      <c r="U19" s="201"/>
      <c r="V19" s="226" t="e">
        <f>IF(C19="",NA(),IF(OR(C19="Smelter not listed",C19="Smelter not yet identified"),MATCH($B19&amp;$D19,'Smelter Look-up'!$J:$J,0),MATCH($B19&amp;$C19,'Smelter Look-up'!$J:$J,0)))</f>
        <v>#N/A</v>
      </c>
      <c r="X19" s="227">
        <f t="shared" ca="1" si="4"/>
        <v>0</v>
      </c>
      <c r="AB19" s="228" t="str">
        <f t="shared" si="5"/>
        <v/>
      </c>
    </row>
    <row r="20" spans="1:28" s="227" customFormat="1" ht="114.75">
      <c r="A20" s="279"/>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3"/>
        <v/>
      </c>
      <c r="T20" s="181" t="str">
        <f ca="1">IF(B20="","",IF(ISERROR(MATCH($J20,SorP!$B$1:$B$6279,0)),"",INDIRECT("'SorP'!$A$"&amp;MATCH($S20&amp;$J20,SorP!C:C,0))))</f>
        <v/>
      </c>
      <c r="U20" s="201"/>
      <c r="V20" s="226" t="e">
        <f>IF(C20="",NA(),IF(OR(C20="Smelter not listed",C20="Smelter not yet identified"),MATCH($B20&amp;$D20,'Smelter Look-up'!$J:$J,0),MATCH($B20&amp;$C20,'Smelter Look-up'!$J:$J,0)))</f>
        <v>#N/A</v>
      </c>
      <c r="X20" s="227">
        <f t="shared" ca="1" si="4"/>
        <v>0</v>
      </c>
      <c r="AB20" s="228" t="str">
        <f t="shared" si="5"/>
        <v/>
      </c>
    </row>
    <row r="21" spans="1:28" s="227" customFormat="1" ht="114.75">
      <c r="A21" s="279"/>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3"/>
        <v/>
      </c>
      <c r="T21" s="181" t="str">
        <f ca="1">IF(B21="","",IF(ISERROR(MATCH($J21,SorP!$B$1:$B$6279,0)),"",INDIRECT("'SorP'!$A$"&amp;MATCH($S21&amp;$J21,SorP!C:C,0))))</f>
        <v/>
      </c>
      <c r="U21" s="201"/>
      <c r="V21" s="226" t="e">
        <f>IF(C21="",NA(),IF(OR(C21="Smelter not listed",C21="Smelter not yet identified"),MATCH($B21&amp;$D21,'Smelter Look-up'!$J:$J,0),MATCH($B21&amp;$C21,'Smelter Look-up'!$J:$J,0)))</f>
        <v>#N/A</v>
      </c>
      <c r="X21" s="227">
        <f t="shared" ca="1" si="4"/>
        <v>0</v>
      </c>
      <c r="AB21" s="228" t="str">
        <f t="shared" si="5"/>
        <v/>
      </c>
    </row>
    <row r="22" spans="1:28" s="227" customFormat="1" ht="114.75">
      <c r="A22" s="279"/>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3"/>
        <v/>
      </c>
      <c r="T22" s="181" t="str">
        <f ca="1">IF(B22="","",IF(ISERROR(MATCH($J22,SorP!$B$1:$B$6279,0)),"",INDIRECT("'SorP'!$A$"&amp;MATCH($S22&amp;$J22,SorP!C:C,0))))</f>
        <v/>
      </c>
      <c r="U22" s="201"/>
      <c r="V22" s="226" t="e">
        <f>IF(C22="",NA(),IF(OR(C22="Smelter not listed",C22="Smelter not yet identified"),MATCH($B22&amp;$D22,'Smelter Look-up'!$J:$J,0),MATCH($B22&amp;$C22,'Smelter Look-up'!$J:$J,0)))</f>
        <v>#N/A</v>
      </c>
      <c r="X22" s="227">
        <f t="shared" ca="1" si="4"/>
        <v>0</v>
      </c>
      <c r="AB22" s="228" t="str">
        <f t="shared" si="5"/>
        <v/>
      </c>
    </row>
    <row r="23" spans="1:28" s="227" customFormat="1" ht="76.5">
      <c r="A23" s="279"/>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3"/>
        <v/>
      </c>
      <c r="T23" s="181" t="str">
        <f ca="1">IF(B23="","",IF(ISERROR(MATCH($J23,SorP!$B$1:$B$6279,0)),"",INDIRECT("'SorP'!$A$"&amp;MATCH($S23&amp;$J23,SorP!C:C,0))))</f>
        <v/>
      </c>
      <c r="U23" s="201"/>
      <c r="V23" s="226" t="e">
        <f>IF(C23="",NA(),IF(OR(C23="Smelter not listed",C23="Smelter not yet identified"),MATCH($B23&amp;$D23,'Smelter Look-up'!$J:$J,0),MATCH($B23&amp;$C23,'Smelter Look-up'!$J:$J,0)))</f>
        <v>#N/A</v>
      </c>
      <c r="X23" s="227">
        <f t="shared" ca="1" si="4"/>
        <v>0</v>
      </c>
      <c r="AB23" s="228" t="str">
        <f t="shared" si="5"/>
        <v/>
      </c>
    </row>
    <row r="24" spans="1:28" s="227" customFormat="1" ht="76.5">
      <c r="A24" s="279"/>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3"/>
        <v/>
      </c>
      <c r="T24" s="181" t="str">
        <f ca="1">IF(B24="","",IF(ISERROR(MATCH($J24,SorP!$B$1:$B$6279,0)),"",INDIRECT("'SorP'!$A$"&amp;MATCH($S24&amp;$J24,SorP!C:C,0))))</f>
        <v/>
      </c>
      <c r="U24" s="201"/>
      <c r="V24" s="226" t="e">
        <f>IF(C24="",NA(),IF(OR(C24="Smelter not listed",C24="Smelter not yet identified"),MATCH($B24&amp;$D24,'Smelter Look-up'!$J:$J,0),MATCH($B24&amp;$C24,'Smelter Look-up'!$J:$J,0)))</f>
        <v>#N/A</v>
      </c>
      <c r="X24" s="227">
        <f t="shared" ca="1" si="4"/>
        <v>0</v>
      </c>
      <c r="AB24" s="228" t="str">
        <f t="shared" si="5"/>
        <v/>
      </c>
    </row>
    <row r="25" spans="1:28" s="227" customFormat="1" ht="76.5">
      <c r="A25" s="279"/>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3"/>
        <v/>
      </c>
      <c r="T25" s="181" t="str">
        <f ca="1">IF(B25="","",IF(ISERROR(MATCH($J25,SorP!$B$1:$B$6279,0)),"",INDIRECT("'SorP'!$A$"&amp;MATCH($S25&amp;$J25,SorP!C:C,0))))</f>
        <v/>
      </c>
      <c r="U25" s="201"/>
      <c r="V25" s="226" t="e">
        <f>IF(C25="",NA(),IF(OR(C25="Smelter not listed",C25="Smelter not yet identified"),MATCH($B25&amp;$D25,'Smelter Look-up'!$J:$J,0),MATCH($B25&amp;$C25,'Smelter Look-up'!$J:$J,0)))</f>
        <v>#N/A</v>
      </c>
      <c r="X25" s="227">
        <f t="shared" ca="1" si="4"/>
        <v>0</v>
      </c>
      <c r="AB25" s="228" t="str">
        <f t="shared" si="5"/>
        <v/>
      </c>
    </row>
    <row r="26" spans="1:28" s="227" customFormat="1" ht="76.5">
      <c r="A26" s="279"/>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3"/>
        <v/>
      </c>
      <c r="T26" s="181" t="str">
        <f ca="1">IF(B26="","",IF(ISERROR(MATCH($J26,SorP!$B$1:$B$6279,0)),"",INDIRECT("'SorP'!$A$"&amp;MATCH($S26&amp;$J26,SorP!C:C,0))))</f>
        <v/>
      </c>
      <c r="U26" s="201"/>
      <c r="V26" s="226" t="e">
        <f>IF(C26="",NA(),IF(OR(C26="Smelter not listed",C26="Smelter not yet identified"),MATCH($B26&amp;$D26,'Smelter Look-up'!$J:$J,0),MATCH($B26&amp;$C26,'Smelter Look-up'!$J:$J,0)))</f>
        <v>#N/A</v>
      </c>
      <c r="X26" s="227">
        <f t="shared" ca="1" si="4"/>
        <v>0</v>
      </c>
      <c r="AB26" s="228" t="str">
        <f t="shared" si="5"/>
        <v/>
      </c>
    </row>
    <row r="27" spans="1:28" s="227" customFormat="1" ht="76.5">
      <c r="A27" s="279"/>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3"/>
        <v/>
      </c>
      <c r="T27" s="181" t="str">
        <f ca="1">IF(B27="","",IF(ISERROR(MATCH($J27,SorP!$B$1:$B$6279,0)),"",INDIRECT("'SorP'!$A$"&amp;MATCH($S27&amp;$J27,SorP!C:C,0))))</f>
        <v/>
      </c>
      <c r="U27" s="201"/>
      <c r="V27" s="226" t="e">
        <f>IF(C27="",NA(),IF(OR(C27="Smelter not listed",C27="Smelter not yet identified"),MATCH($B27&amp;$D27,'Smelter Look-up'!$J:$J,0),MATCH($B27&amp;$C27,'Smelter Look-up'!$J:$J,0)))</f>
        <v>#N/A</v>
      </c>
      <c r="X27" s="227">
        <f t="shared" ca="1" si="4"/>
        <v>0</v>
      </c>
      <c r="AB27" s="228" t="str">
        <f t="shared" si="5"/>
        <v/>
      </c>
    </row>
    <row r="28" spans="1:28" s="227" customFormat="1" ht="114.75">
      <c r="A28" s="279"/>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3"/>
        <v/>
      </c>
      <c r="T28" s="181" t="str">
        <f ca="1">IF(B28="","",IF(ISERROR(MATCH($J28,SorP!$B$1:$B$6279,0)),"",INDIRECT("'SorP'!$A$"&amp;MATCH($S28&amp;$J28,SorP!C:C,0))))</f>
        <v/>
      </c>
      <c r="U28" s="201"/>
      <c r="V28" s="226" t="e">
        <f>IF(C28="",NA(),IF(OR(C28="Smelter not listed",C28="Smelter not yet identified"),MATCH($B28&amp;$D28,'Smelter Look-up'!$J:$J,0),MATCH($B28&amp;$C28,'Smelter Look-up'!$J:$J,0)))</f>
        <v>#N/A</v>
      </c>
      <c r="X28" s="227">
        <f t="shared" ca="1" si="4"/>
        <v>0</v>
      </c>
      <c r="AB28" s="228" t="str">
        <f t="shared" si="5"/>
        <v/>
      </c>
    </row>
    <row r="29" spans="1:28" s="227" customFormat="1" ht="114.75">
      <c r="A29" s="279"/>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3"/>
        <v/>
      </c>
      <c r="T29" s="181" t="str">
        <f ca="1">IF(B29="","",IF(ISERROR(MATCH($J29,SorP!$B$1:$B$6279,0)),"",INDIRECT("'SorP'!$A$"&amp;MATCH($S29&amp;$J29,SorP!C:C,0))))</f>
        <v/>
      </c>
      <c r="U29" s="201"/>
      <c r="V29" s="226" t="e">
        <f>IF(C29="",NA(),IF(OR(C29="Smelter not listed",C29="Smelter not yet identified"),MATCH($B29&amp;$D29,'Smelter Look-up'!$J:$J,0),MATCH($B29&amp;$C29,'Smelter Look-up'!$J:$J,0)))</f>
        <v>#N/A</v>
      </c>
      <c r="X29" s="227">
        <f t="shared" ca="1" si="4"/>
        <v>0</v>
      </c>
      <c r="AB29" s="228" t="str">
        <f t="shared" si="5"/>
        <v/>
      </c>
    </row>
    <row r="30" spans="1:28" s="227" customFormat="1" ht="153">
      <c r="A30" s="279"/>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3"/>
        <v/>
      </c>
      <c r="T30" s="181" t="str">
        <f ca="1">IF(B30="","",IF(ISERROR(MATCH($J30,SorP!$B$1:$B$6279,0)),"",INDIRECT("'SorP'!$A$"&amp;MATCH($S30&amp;$J30,SorP!C:C,0))))</f>
        <v/>
      </c>
      <c r="U30" s="201"/>
      <c r="V30" s="226" t="e">
        <f>IF(C30="",NA(),IF(OR(C30="Smelter not listed",C30="Smelter not yet identified"),MATCH($B30&amp;$D30,'Smelter Look-up'!$J:$J,0),MATCH($B30&amp;$C30,'Smelter Look-up'!$J:$J,0)))</f>
        <v>#N/A</v>
      </c>
      <c r="X30" s="227">
        <f t="shared" ca="1" si="4"/>
        <v>0</v>
      </c>
      <c r="AB30" s="228" t="str">
        <f t="shared" si="5"/>
        <v/>
      </c>
    </row>
    <row r="31" spans="1:28" s="227" customFormat="1" ht="63.75">
      <c r="A31" s="279"/>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3"/>
        <v/>
      </c>
      <c r="T31" s="181" t="str">
        <f ca="1">IF(B31="","",IF(ISERROR(MATCH($J31,SorP!$B$1:$B$6279,0)),"",INDIRECT("'SorP'!$A$"&amp;MATCH($S31&amp;$J31,SorP!C:C,0))))</f>
        <v/>
      </c>
      <c r="U31" s="201"/>
      <c r="V31" s="226" t="e">
        <f>IF(C31="",NA(),IF(OR(C31="Smelter not listed",C31="Smelter not yet identified"),MATCH($B31&amp;$D31,'Smelter Look-up'!$J:$J,0),MATCH($B31&amp;$C31,'Smelter Look-up'!$J:$J,0)))</f>
        <v>#N/A</v>
      </c>
      <c r="X31" s="227">
        <f t="shared" ca="1" si="4"/>
        <v>0</v>
      </c>
      <c r="AB31" s="228" t="str">
        <f t="shared" si="5"/>
        <v/>
      </c>
    </row>
    <row r="32" spans="1:28" s="227" customFormat="1" ht="63.75">
      <c r="A32" s="279"/>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3"/>
        <v/>
      </c>
      <c r="T32" s="181" t="str">
        <f ca="1">IF(B32="","",IF(ISERROR(MATCH($J32,SorP!$B$1:$B$6279,0)),"",INDIRECT("'SorP'!$A$"&amp;MATCH($S32&amp;$J32,SorP!C:C,0))))</f>
        <v/>
      </c>
      <c r="U32" s="201"/>
      <c r="V32" s="226" t="e">
        <f>IF(C32="",NA(),IF(OR(C32="Smelter not listed",C32="Smelter not yet identified"),MATCH($B32&amp;$D32,'Smelter Look-up'!$J:$J,0),MATCH($B32&amp;$C32,'Smelter Look-up'!$J:$J,0)))</f>
        <v>#N/A</v>
      </c>
      <c r="X32" s="227">
        <f t="shared" ca="1" si="4"/>
        <v>0</v>
      </c>
      <c r="AB32" s="228" t="str">
        <f t="shared" si="5"/>
        <v/>
      </c>
    </row>
    <row r="33" spans="1:28" s="227" customFormat="1" ht="76.5">
      <c r="A33" s="279"/>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3"/>
        <v/>
      </c>
      <c r="T33" s="181" t="str">
        <f ca="1">IF(B33="","",IF(ISERROR(MATCH($J33,SorP!$B$1:$B$6279,0)),"",INDIRECT("'SorP'!$A$"&amp;MATCH($S33&amp;$J33,SorP!C:C,0))))</f>
        <v/>
      </c>
      <c r="U33" s="201"/>
      <c r="V33" s="226" t="e">
        <f>IF(C33="",NA(),IF(OR(C33="Smelter not listed",C33="Smelter not yet identified"),MATCH($B33&amp;$D33,'Smelter Look-up'!$J:$J,0),MATCH($B33&amp;$C33,'Smelter Look-up'!$J:$J,0)))</f>
        <v>#N/A</v>
      </c>
      <c r="X33" s="227">
        <f t="shared" ca="1" si="4"/>
        <v>0</v>
      </c>
      <c r="AB33" s="228" t="str">
        <f t="shared" si="5"/>
        <v/>
      </c>
    </row>
    <row r="34" spans="1:28" s="227" customFormat="1" ht="63.75">
      <c r="A34" s="279"/>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3"/>
        <v/>
      </c>
      <c r="T34" s="181" t="str">
        <f ca="1">IF(B34="","",IF(ISERROR(MATCH($J34,SorP!$B$1:$B$6279,0)),"",INDIRECT("'SorP'!$A$"&amp;MATCH($S34&amp;$J34,SorP!C:C,0))))</f>
        <v/>
      </c>
      <c r="U34" s="201"/>
      <c r="V34" s="226" t="e">
        <f>IF(C34="",NA(),IF(OR(C34="Smelter not listed",C34="Smelter not yet identified"),MATCH($B34&amp;$D34,'Smelter Look-up'!$J:$J,0),MATCH($B34&amp;$C34,'Smelter Look-up'!$J:$J,0)))</f>
        <v>#N/A</v>
      </c>
      <c r="X34" s="227">
        <f t="shared" ca="1" si="4"/>
        <v>0</v>
      </c>
      <c r="AB34" s="228" t="str">
        <f t="shared" si="5"/>
        <v/>
      </c>
    </row>
    <row r="35" spans="1:28" s="227" customFormat="1" ht="63.75">
      <c r="A35" s="279"/>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3"/>
        <v/>
      </c>
      <c r="T35" s="181" t="str">
        <f ca="1">IF(B35="","",IF(ISERROR(MATCH($J35,SorP!$B$1:$B$6279,0)),"",INDIRECT("'SorP'!$A$"&amp;MATCH($S35&amp;$J35,SorP!C:C,0))))</f>
        <v/>
      </c>
      <c r="U35" s="201"/>
      <c r="V35" s="226" t="e">
        <f>IF(C35="",NA(),IF(OR(C35="Smelter not listed",C35="Smelter not yet identified"),MATCH($B35&amp;$D35,'Smelter Look-up'!$J:$J,0),MATCH($B35&amp;$C35,'Smelter Look-up'!$J:$J,0)))</f>
        <v>#N/A</v>
      </c>
      <c r="X35" s="227">
        <f t="shared" ca="1" si="4"/>
        <v>0</v>
      </c>
      <c r="AB35" s="228" t="str">
        <f t="shared" si="5"/>
        <v/>
      </c>
    </row>
    <row r="36" spans="1:28" s="227" customFormat="1" ht="89.25">
      <c r="A36" s="279"/>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3"/>
        <v/>
      </c>
      <c r="T36" s="181" t="str">
        <f ca="1">IF(B36="","",IF(ISERROR(MATCH($J36,SorP!$B$1:$B$6279,0)),"",INDIRECT("'SorP'!$A$"&amp;MATCH($S36&amp;$J36,SorP!C:C,0))))</f>
        <v/>
      </c>
      <c r="U36" s="201"/>
      <c r="V36" s="226" t="e">
        <f>IF(C36="",NA(),IF(OR(C36="Smelter not listed",C36="Smelter not yet identified"),MATCH($B36&amp;$D36,'Smelter Look-up'!$J:$J,0),MATCH($B36&amp;$C36,'Smelter Look-up'!$J:$J,0)))</f>
        <v>#N/A</v>
      </c>
      <c r="X36" s="227">
        <f t="shared" ca="1" si="4"/>
        <v>0</v>
      </c>
      <c r="AB36" s="228" t="str">
        <f t="shared" si="5"/>
        <v/>
      </c>
    </row>
    <row r="37" spans="1:28" s="227" customFormat="1" ht="102">
      <c r="A37" s="279"/>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3"/>
        <v/>
      </c>
      <c r="T37" s="181" t="str">
        <f ca="1">IF(B37="","",IF(ISERROR(MATCH($J37,SorP!$B$1:$B$6279,0)),"",INDIRECT("'SorP'!$A$"&amp;MATCH($S37&amp;$J37,SorP!C:C,0))))</f>
        <v/>
      </c>
      <c r="U37" s="201"/>
      <c r="V37" s="226" t="e">
        <f>IF(C37="",NA(),IF(OR(C37="Smelter not listed",C37="Smelter not yet identified"),MATCH($B37&amp;$D37,'Smelter Look-up'!$J:$J,0),MATCH($B37&amp;$C37,'Smelter Look-up'!$J:$J,0)))</f>
        <v>#N/A</v>
      </c>
      <c r="X37" s="227">
        <f t="shared" ca="1" si="4"/>
        <v>0</v>
      </c>
      <c r="AB37" s="228" t="str">
        <f t="shared" si="5"/>
        <v/>
      </c>
    </row>
    <row r="38" spans="1:28" s="227" customFormat="1" ht="102">
      <c r="A38" s="279"/>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6">IF(B38="","",IF(ISERROR(MATCH($E38,CL,0)),"Unknown",INDIRECT("'C'!$A$"&amp;MATCH($E38,CL,0)+1)))</f>
        <v/>
      </c>
      <c r="T38" s="181" t="str">
        <f ca="1">IF(B38="","",IF(ISERROR(MATCH($J38,SorP!$B$1:$B$6279,0)),"",INDIRECT("'SorP'!$A$"&amp;MATCH($S38&amp;$J38,SorP!C:C,0))))</f>
        <v/>
      </c>
      <c r="U38" s="201"/>
      <c r="V38" s="226" t="e">
        <f>IF(C38="",NA(),IF(OR(C38="Smelter not listed",C38="Smelter not yet identified"),MATCH($B38&amp;$D38,'Smelter Look-up'!$J:$J,0),MATCH($B38&amp;$C38,'Smelter Look-up'!$J:$J,0)))</f>
        <v>#N/A</v>
      </c>
      <c r="X38" s="227">
        <f t="shared" ref="X38:X68" ca="1" si="7">IF(AND(C38="Smelter not listed",OR(LEN(D38)=0,LEN(E38)=0)),1,0)</f>
        <v>0</v>
      </c>
      <c r="AB38" s="228" t="str">
        <f t="shared" ref="AB38:AB68" si="8">B38&amp;C38</f>
        <v/>
      </c>
    </row>
    <row r="39" spans="1:28" s="227" customFormat="1" ht="102">
      <c r="A39" s="279"/>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6"/>
        <v/>
      </c>
      <c r="T39" s="181" t="str">
        <f ca="1">IF(B39="","",IF(ISERROR(MATCH($J39,SorP!$B$1:$B$6279,0)),"",INDIRECT("'SorP'!$A$"&amp;MATCH($S39&amp;$J39,SorP!C:C,0))))</f>
        <v/>
      </c>
      <c r="U39" s="201"/>
      <c r="V39" s="226" t="e">
        <f>IF(C39="",NA(),IF(OR(C39="Smelter not listed",C39="Smelter not yet identified"),MATCH($B39&amp;$D39,'Smelter Look-up'!$J:$J,0),MATCH($B39&amp;$C39,'Smelter Look-up'!$J:$J,0)))</f>
        <v>#N/A</v>
      </c>
      <c r="X39" s="227">
        <f t="shared" ca="1" si="7"/>
        <v>0</v>
      </c>
      <c r="AB39" s="228" t="str">
        <f t="shared" si="8"/>
        <v/>
      </c>
    </row>
    <row r="40" spans="1:28" s="227" customFormat="1" ht="89.25">
      <c r="A40" s="279"/>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6"/>
        <v/>
      </c>
      <c r="T40" s="181" t="str">
        <f ca="1">IF(B40="","",IF(ISERROR(MATCH($J40,SorP!$B$1:$B$6279,0)),"",INDIRECT("'SorP'!$A$"&amp;MATCH($S40&amp;$J40,SorP!C:C,0))))</f>
        <v/>
      </c>
      <c r="U40" s="201"/>
      <c r="V40" s="226" t="e">
        <f>IF(C40="",NA(),IF(OR(C40="Smelter not listed",C40="Smelter not yet identified"),MATCH($B40&amp;$D40,'Smelter Look-up'!$J:$J,0),MATCH($B40&amp;$C40,'Smelter Look-up'!$J:$J,0)))</f>
        <v>#N/A</v>
      </c>
      <c r="X40" s="227">
        <f t="shared" ca="1" si="7"/>
        <v>0</v>
      </c>
      <c r="AB40" s="228" t="str">
        <f t="shared" si="8"/>
        <v/>
      </c>
    </row>
    <row r="41" spans="1:28" s="227" customFormat="1" ht="76.5">
      <c r="A41" s="279"/>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6"/>
        <v/>
      </c>
      <c r="T41" s="181" t="str">
        <f ca="1">IF(B41="","",IF(ISERROR(MATCH($J41,SorP!$B$1:$B$6279,0)),"",INDIRECT("'SorP'!$A$"&amp;MATCH($S41&amp;$J41,SorP!C:C,0))))</f>
        <v/>
      </c>
      <c r="U41" s="201"/>
      <c r="V41" s="226" t="e">
        <f>IF(C41="",NA(),IF(OR(C41="Smelter not listed",C41="Smelter not yet identified"),MATCH($B41&amp;$D41,'Smelter Look-up'!$J:$J,0),MATCH($B41&amp;$C41,'Smelter Look-up'!$J:$J,0)))</f>
        <v>#N/A</v>
      </c>
      <c r="X41" s="227">
        <f t="shared" ca="1" si="7"/>
        <v>0</v>
      </c>
      <c r="AB41" s="228" t="str">
        <f t="shared" si="8"/>
        <v/>
      </c>
    </row>
    <row r="42" spans="1:28" s="227" customFormat="1" ht="89.25">
      <c r="A42" s="279"/>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6"/>
        <v/>
      </c>
      <c r="T42" s="181" t="str">
        <f ca="1">IF(B42="","",IF(ISERROR(MATCH($J42,SorP!$B$1:$B$6279,0)),"",INDIRECT("'SorP'!$A$"&amp;MATCH($S42&amp;$J42,SorP!C:C,0))))</f>
        <v/>
      </c>
      <c r="U42" s="201"/>
      <c r="V42" s="226" t="e">
        <f>IF(C42="",NA(),IF(OR(C42="Smelter not listed",C42="Smelter not yet identified"),MATCH($B42&amp;$D42,'Smelter Look-up'!$J:$J,0),MATCH($B42&amp;$C42,'Smelter Look-up'!$J:$J,0)))</f>
        <v>#N/A</v>
      </c>
      <c r="X42" s="227">
        <f t="shared" ca="1" si="7"/>
        <v>0</v>
      </c>
      <c r="AB42" s="228" t="str">
        <f t="shared" si="8"/>
        <v/>
      </c>
    </row>
    <row r="43" spans="1:28" s="227" customFormat="1" ht="76.5">
      <c r="A43" s="279"/>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6"/>
        <v/>
      </c>
      <c r="T43" s="181" t="str">
        <f ca="1">IF(B43="","",IF(ISERROR(MATCH($J43,SorP!$B$1:$B$6279,0)),"",INDIRECT("'SorP'!$A$"&amp;MATCH($S43&amp;$J43,SorP!C:C,0))))</f>
        <v/>
      </c>
      <c r="U43" s="201"/>
      <c r="V43" s="226" t="e">
        <f>IF(C43="",NA(),IF(OR(C43="Smelter not listed",C43="Smelter not yet identified"),MATCH($B43&amp;$D43,'Smelter Look-up'!$J:$J,0),MATCH($B43&amp;$C43,'Smelter Look-up'!$J:$J,0)))</f>
        <v>#N/A</v>
      </c>
      <c r="X43" s="227">
        <f t="shared" ca="1" si="7"/>
        <v>0</v>
      </c>
      <c r="AB43" s="228" t="str">
        <f t="shared" si="8"/>
        <v/>
      </c>
    </row>
    <row r="44" spans="1:28" s="227" customFormat="1" ht="76.5">
      <c r="A44" s="279"/>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6"/>
        <v/>
      </c>
      <c r="T44" s="181" t="str">
        <f ca="1">IF(B44="","",IF(ISERROR(MATCH($J44,SorP!$B$1:$B$6279,0)),"",INDIRECT("'SorP'!$A$"&amp;MATCH($S44&amp;$J44,SorP!C:C,0))))</f>
        <v/>
      </c>
      <c r="U44" s="201"/>
      <c r="V44" s="226" t="e">
        <f>IF(C44="",NA(),IF(OR(C44="Smelter not listed",C44="Smelter not yet identified"),MATCH($B44&amp;$D44,'Smelter Look-up'!$J:$J,0),MATCH($B44&amp;$C44,'Smelter Look-up'!$J:$J,0)))</f>
        <v>#N/A</v>
      </c>
      <c r="X44" s="227">
        <f t="shared" ca="1" si="7"/>
        <v>0</v>
      </c>
      <c r="AB44" s="228" t="str">
        <f t="shared" si="8"/>
        <v/>
      </c>
    </row>
    <row r="45" spans="1:28" s="227" customFormat="1" ht="76.5">
      <c r="A45" s="279"/>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6"/>
        <v/>
      </c>
      <c r="T45" s="181" t="str">
        <f ca="1">IF(B45="","",IF(ISERROR(MATCH($J45,SorP!$B$1:$B$6279,0)),"",INDIRECT("'SorP'!$A$"&amp;MATCH($S45&amp;$J45,SorP!C:C,0))))</f>
        <v/>
      </c>
      <c r="U45" s="201"/>
      <c r="V45" s="226" t="e">
        <f>IF(C45="",NA(),IF(OR(C45="Smelter not listed",C45="Smelter not yet identified"),MATCH($B45&amp;$D45,'Smelter Look-up'!$J:$J,0),MATCH($B45&amp;$C45,'Smelter Look-up'!$J:$J,0)))</f>
        <v>#N/A</v>
      </c>
      <c r="X45" s="227">
        <f t="shared" ca="1" si="7"/>
        <v>0</v>
      </c>
      <c r="AB45" s="228" t="str">
        <f t="shared" si="8"/>
        <v/>
      </c>
    </row>
    <row r="46" spans="1:28" s="227" customFormat="1" ht="76.5">
      <c r="A46" s="279"/>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6"/>
        <v/>
      </c>
      <c r="T46" s="181" t="str">
        <f ca="1">IF(B46="","",IF(ISERROR(MATCH($J46,SorP!$B$1:$B$6279,0)),"",INDIRECT("'SorP'!$A$"&amp;MATCH($S46&amp;$J46,SorP!C:C,0))))</f>
        <v/>
      </c>
      <c r="U46" s="201"/>
      <c r="V46" s="226" t="e">
        <f>IF(C46="",NA(),IF(OR(C46="Smelter not listed",C46="Smelter not yet identified"),MATCH($B46&amp;$D46,'Smelter Look-up'!$J:$J,0),MATCH($B46&amp;$C46,'Smelter Look-up'!$J:$J,0)))</f>
        <v>#N/A</v>
      </c>
      <c r="X46" s="227">
        <f t="shared" ca="1" si="7"/>
        <v>0</v>
      </c>
      <c r="AB46" s="228" t="str">
        <f t="shared" si="8"/>
        <v/>
      </c>
    </row>
    <row r="47" spans="1:28" s="227" customFormat="1" ht="127.5">
      <c r="A47" s="279"/>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6"/>
        <v/>
      </c>
      <c r="T47" s="181" t="str">
        <f ca="1">IF(B47="","",IF(ISERROR(MATCH($J47,SorP!$B$1:$B$6279,0)),"",INDIRECT("'SorP'!$A$"&amp;MATCH($S47&amp;$J47,SorP!C:C,0))))</f>
        <v/>
      </c>
      <c r="U47" s="201"/>
      <c r="V47" s="226" t="e">
        <f>IF(C47="",NA(),IF(OR(C47="Smelter not listed",C47="Smelter not yet identified"),MATCH($B47&amp;$D47,'Smelter Look-up'!$J:$J,0),MATCH($B47&amp;$C47,'Smelter Look-up'!$J:$J,0)))</f>
        <v>#N/A</v>
      </c>
      <c r="X47" s="227">
        <f t="shared" ca="1" si="7"/>
        <v>0</v>
      </c>
      <c r="AB47" s="228" t="str">
        <f t="shared" si="8"/>
        <v/>
      </c>
    </row>
    <row r="48" spans="1:28" s="227" customFormat="1" ht="76.5">
      <c r="A48" s="279"/>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6"/>
        <v/>
      </c>
      <c r="T48" s="181" t="str">
        <f ca="1">IF(B48="","",IF(ISERROR(MATCH($J48,SorP!$B$1:$B$6279,0)),"",INDIRECT("'SorP'!$A$"&amp;MATCH($S48&amp;$J48,SorP!C:C,0))))</f>
        <v/>
      </c>
      <c r="U48" s="201"/>
      <c r="V48" s="226" t="e">
        <f>IF(C48="",NA(),IF(OR(C48="Smelter not listed",C48="Smelter not yet identified"),MATCH($B48&amp;$D48,'Smelter Look-up'!$J:$J,0),MATCH($B48&amp;$C48,'Smelter Look-up'!$J:$J,0)))</f>
        <v>#N/A</v>
      </c>
      <c r="X48" s="227">
        <f t="shared" ca="1" si="7"/>
        <v>0</v>
      </c>
      <c r="AB48" s="228" t="str">
        <f t="shared" si="8"/>
        <v/>
      </c>
    </row>
    <row r="49" spans="1:28" s="227" customFormat="1" ht="76.5">
      <c r="A49" s="279"/>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6"/>
        <v/>
      </c>
      <c r="T49" s="181" t="str">
        <f ca="1">IF(B49="","",IF(ISERROR(MATCH($J49,SorP!$B$1:$B$6279,0)),"",INDIRECT("'SorP'!$A$"&amp;MATCH($S49&amp;$J49,SorP!C:C,0))))</f>
        <v/>
      </c>
      <c r="U49" s="201"/>
      <c r="V49" s="226" t="e">
        <f>IF(C49="",NA(),IF(OR(C49="Smelter not listed",C49="Smelter not yet identified"),MATCH($B49&amp;$D49,'Smelter Look-up'!$J:$J,0),MATCH($B49&amp;$C49,'Smelter Look-up'!$J:$J,0)))</f>
        <v>#N/A</v>
      </c>
      <c r="X49" s="227">
        <f t="shared" ca="1" si="7"/>
        <v>0</v>
      </c>
      <c r="AB49" s="228" t="str">
        <f t="shared" si="8"/>
        <v/>
      </c>
    </row>
    <row r="50" spans="1:28" s="227" customFormat="1" ht="76.5">
      <c r="A50" s="279"/>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6"/>
        <v/>
      </c>
      <c r="T50" s="181" t="str">
        <f ca="1">IF(B50="","",IF(ISERROR(MATCH($J50,SorP!$B$1:$B$6279,0)),"",INDIRECT("'SorP'!$A$"&amp;MATCH($S50&amp;$J50,SorP!C:C,0))))</f>
        <v/>
      </c>
      <c r="U50" s="201"/>
      <c r="V50" s="226" t="e">
        <f>IF(C50="",NA(),IF(OR(C50="Smelter not listed",C50="Smelter not yet identified"),MATCH($B50&amp;$D50,'Smelter Look-up'!$J:$J,0),MATCH($B50&amp;$C50,'Smelter Look-up'!$J:$J,0)))</f>
        <v>#N/A</v>
      </c>
      <c r="X50" s="227">
        <f t="shared" ca="1" si="7"/>
        <v>0</v>
      </c>
      <c r="AB50" s="228" t="str">
        <f t="shared" si="8"/>
        <v/>
      </c>
    </row>
    <row r="51" spans="1:28" s="227" customFormat="1" ht="114.75">
      <c r="A51" s="279"/>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6"/>
        <v/>
      </c>
      <c r="T51" s="181" t="str">
        <f ca="1">IF(B51="","",IF(ISERROR(MATCH($J51,SorP!$B$1:$B$6279,0)),"",INDIRECT("'SorP'!$A$"&amp;MATCH($S51&amp;$J51,SorP!C:C,0))))</f>
        <v/>
      </c>
      <c r="U51" s="201"/>
      <c r="V51" s="226" t="e">
        <f>IF(C51="",NA(),IF(OR(C51="Smelter not listed",C51="Smelter not yet identified"),MATCH($B51&amp;$D51,'Smelter Look-up'!$J:$J,0),MATCH($B51&amp;$C51,'Smelter Look-up'!$J:$J,0)))</f>
        <v>#N/A</v>
      </c>
      <c r="X51" s="227">
        <f t="shared" ca="1" si="7"/>
        <v>0</v>
      </c>
      <c r="AB51" s="228" t="str">
        <f t="shared" si="8"/>
        <v/>
      </c>
    </row>
    <row r="52" spans="1:28" s="227" customFormat="1" ht="114.75">
      <c r="A52" s="279"/>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6"/>
        <v/>
      </c>
      <c r="T52" s="181" t="str">
        <f ca="1">IF(B52="","",IF(ISERROR(MATCH($J52,SorP!$B$1:$B$6279,0)),"",INDIRECT("'SorP'!$A$"&amp;MATCH($S52&amp;$J52,SorP!C:C,0))))</f>
        <v/>
      </c>
      <c r="U52" s="201"/>
      <c r="V52" s="226" t="e">
        <f>IF(C52="",NA(),IF(OR(C52="Smelter not listed",C52="Smelter not yet identified"),MATCH($B52&amp;$D52,'Smelter Look-up'!$J:$J,0),MATCH($B52&amp;$C52,'Smelter Look-up'!$J:$J,0)))</f>
        <v>#N/A</v>
      </c>
      <c r="X52" s="227">
        <f t="shared" ca="1" si="7"/>
        <v>0</v>
      </c>
      <c r="AB52" s="228" t="str">
        <f t="shared" si="8"/>
        <v/>
      </c>
    </row>
    <row r="53" spans="1:28" s="227" customFormat="1" ht="102">
      <c r="A53" s="279"/>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6"/>
        <v/>
      </c>
      <c r="T53" s="181" t="str">
        <f ca="1">IF(B53="","",IF(ISERROR(MATCH($J53,SorP!$B$1:$B$6279,0)),"",INDIRECT("'SorP'!$A$"&amp;MATCH($S53&amp;$J53,SorP!C:C,0))))</f>
        <v/>
      </c>
      <c r="U53" s="201"/>
      <c r="V53" s="226" t="e">
        <f>IF(C53="",NA(),IF(OR(C53="Smelter not listed",C53="Smelter not yet identified"),MATCH($B53&amp;$D53,'Smelter Look-up'!$J:$J,0),MATCH($B53&amp;$C53,'Smelter Look-up'!$J:$J,0)))</f>
        <v>#N/A</v>
      </c>
      <c r="X53" s="227">
        <f t="shared" ca="1" si="7"/>
        <v>0</v>
      </c>
      <c r="AB53" s="228" t="str">
        <f t="shared" si="8"/>
        <v/>
      </c>
    </row>
    <row r="54" spans="1:28" s="227" customFormat="1" ht="76.5">
      <c r="A54" s="279"/>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6"/>
        <v/>
      </c>
      <c r="T54" s="181" t="str">
        <f ca="1">IF(B54="","",IF(ISERROR(MATCH($J54,SorP!$B$1:$B$6279,0)),"",INDIRECT("'SorP'!$A$"&amp;MATCH($S54&amp;$J54,SorP!C:C,0))))</f>
        <v/>
      </c>
      <c r="U54" s="201"/>
      <c r="V54" s="226" t="e">
        <f>IF(C54="",NA(),IF(OR(C54="Smelter not listed",C54="Smelter not yet identified"),MATCH($B54&amp;$D54,'Smelter Look-up'!$J:$J,0),MATCH($B54&amp;$C54,'Smelter Look-up'!$J:$J,0)))</f>
        <v>#N/A</v>
      </c>
      <c r="X54" s="227">
        <f t="shared" ca="1" si="7"/>
        <v>0</v>
      </c>
      <c r="AB54" s="228" t="str">
        <f t="shared" si="8"/>
        <v/>
      </c>
    </row>
    <row r="55" spans="1:28" s="227" customFormat="1" ht="76.5">
      <c r="A55" s="279"/>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6"/>
        <v/>
      </c>
      <c r="T55" s="181" t="str">
        <f ca="1">IF(B55="","",IF(ISERROR(MATCH($J55,SorP!$B$1:$B$6279,0)),"",INDIRECT("'SorP'!$A$"&amp;MATCH($S55&amp;$J55,SorP!C:C,0))))</f>
        <v/>
      </c>
      <c r="U55" s="201"/>
      <c r="V55" s="226" t="e">
        <f>IF(C55="",NA(),IF(OR(C55="Smelter not listed",C55="Smelter not yet identified"),MATCH($B55&amp;$D55,'Smelter Look-up'!$J:$J,0),MATCH($B55&amp;$C55,'Smelter Look-up'!$J:$J,0)))</f>
        <v>#N/A</v>
      </c>
      <c r="X55" s="227">
        <f t="shared" ca="1" si="7"/>
        <v>0</v>
      </c>
      <c r="AB55" s="228" t="str">
        <f t="shared" si="8"/>
        <v/>
      </c>
    </row>
    <row r="56" spans="1:28" s="227" customFormat="1" ht="102">
      <c r="A56" s="279"/>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6"/>
        <v/>
      </c>
      <c r="T56" s="181" t="str">
        <f ca="1">IF(B56="","",IF(ISERROR(MATCH($J56,SorP!$B$1:$B$6279,0)),"",INDIRECT("'SorP'!$A$"&amp;MATCH($S56&amp;$J56,SorP!C:C,0))))</f>
        <v/>
      </c>
      <c r="U56" s="201"/>
      <c r="V56" s="226" t="e">
        <f>IF(C56="",NA(),IF(OR(C56="Smelter not listed",C56="Smelter not yet identified"),MATCH($B56&amp;$D56,'Smelter Look-up'!$J:$J,0),MATCH($B56&amp;$C56,'Smelter Look-up'!$J:$J,0)))</f>
        <v>#N/A</v>
      </c>
      <c r="X56" s="227">
        <f t="shared" ca="1" si="7"/>
        <v>0</v>
      </c>
      <c r="AB56" s="228" t="str">
        <f t="shared" si="8"/>
        <v/>
      </c>
    </row>
    <row r="57" spans="1:28" s="227" customFormat="1" ht="89.25">
      <c r="A57" s="279"/>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6"/>
        <v/>
      </c>
      <c r="T57" s="181" t="str">
        <f ca="1">IF(B57="","",IF(ISERROR(MATCH($J57,SorP!$B$1:$B$6279,0)),"",INDIRECT("'SorP'!$A$"&amp;MATCH($S57&amp;$J57,SorP!C:C,0))))</f>
        <v/>
      </c>
      <c r="U57" s="201"/>
      <c r="V57" s="226" t="e">
        <f>IF(C57="",NA(),IF(OR(C57="Smelter not listed",C57="Smelter not yet identified"),MATCH($B57&amp;$D57,'Smelter Look-up'!$J:$J,0),MATCH($B57&amp;$C57,'Smelter Look-up'!$J:$J,0)))</f>
        <v>#N/A</v>
      </c>
      <c r="X57" s="227">
        <f t="shared" ca="1" si="7"/>
        <v>0</v>
      </c>
      <c r="AB57" s="228" t="str">
        <f t="shared" si="8"/>
        <v/>
      </c>
    </row>
    <row r="58" spans="1:28" s="227" customFormat="1" ht="89.25">
      <c r="A58" s="279"/>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6"/>
        <v/>
      </c>
      <c r="T58" s="181" t="str">
        <f ca="1">IF(B58="","",IF(ISERROR(MATCH($J58,SorP!$B$1:$B$6279,0)),"",INDIRECT("'SorP'!$A$"&amp;MATCH($S58&amp;$J58,SorP!C:C,0))))</f>
        <v/>
      </c>
      <c r="U58" s="201"/>
      <c r="V58" s="226" t="e">
        <f>IF(C58="",NA(),IF(OR(C58="Smelter not listed",C58="Smelter not yet identified"),MATCH($B58&amp;$D58,'Smelter Look-up'!$J:$J,0),MATCH($B58&amp;$C58,'Smelter Look-up'!$J:$J,0)))</f>
        <v>#N/A</v>
      </c>
      <c r="X58" s="227">
        <f t="shared" ca="1" si="7"/>
        <v>0</v>
      </c>
      <c r="AB58" s="228" t="str">
        <f t="shared" si="8"/>
        <v/>
      </c>
    </row>
    <row r="59" spans="1:28" s="227" customFormat="1" ht="76.5">
      <c r="A59" s="279"/>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6"/>
        <v/>
      </c>
      <c r="T59" s="181" t="str">
        <f ca="1">IF(B59="","",IF(ISERROR(MATCH($J59,SorP!$B$1:$B$6279,0)),"",INDIRECT("'SorP'!$A$"&amp;MATCH($S59&amp;$J59,SorP!C:C,0))))</f>
        <v/>
      </c>
      <c r="U59" s="201"/>
      <c r="V59" s="226" t="e">
        <f>IF(C59="",NA(),IF(OR(C59="Smelter not listed",C59="Smelter not yet identified"),MATCH($B59&amp;$D59,'Smelter Look-up'!$J:$J,0),MATCH($B59&amp;$C59,'Smelter Look-up'!$J:$J,0)))</f>
        <v>#N/A</v>
      </c>
      <c r="X59" s="227">
        <f t="shared" ca="1" si="7"/>
        <v>0</v>
      </c>
      <c r="AB59" s="228" t="str">
        <f t="shared" si="8"/>
        <v/>
      </c>
    </row>
    <row r="60" spans="1:28" s="227" customFormat="1" ht="102">
      <c r="A60" s="279"/>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6"/>
        <v/>
      </c>
      <c r="T60" s="181" t="str">
        <f ca="1">IF(B60="","",IF(ISERROR(MATCH($J60,SorP!$B$1:$B$6279,0)),"",INDIRECT("'SorP'!$A$"&amp;MATCH($S60&amp;$J60,SorP!C:C,0))))</f>
        <v/>
      </c>
      <c r="U60" s="201"/>
      <c r="V60" s="226" t="e">
        <f>IF(C60="",NA(),IF(OR(C60="Smelter not listed",C60="Smelter not yet identified"),MATCH($B60&amp;$D60,'Smelter Look-up'!$J:$J,0),MATCH($B60&amp;$C60,'Smelter Look-up'!$J:$J,0)))</f>
        <v>#N/A</v>
      </c>
      <c r="X60" s="227">
        <f t="shared" ca="1" si="7"/>
        <v>0</v>
      </c>
      <c r="AB60" s="228" t="str">
        <f t="shared" si="8"/>
        <v/>
      </c>
    </row>
    <row r="61" spans="1:28" s="227" customFormat="1" ht="102">
      <c r="A61" s="279"/>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6"/>
        <v/>
      </c>
      <c r="T61" s="181" t="str">
        <f ca="1">IF(B61="","",IF(ISERROR(MATCH($J61,SorP!$B$1:$B$6279,0)),"",INDIRECT("'SorP'!$A$"&amp;MATCH($S61&amp;$J61,SorP!C:C,0))))</f>
        <v/>
      </c>
      <c r="U61" s="201"/>
      <c r="V61" s="226" t="e">
        <f>IF(C61="",NA(),IF(OR(C61="Smelter not listed",C61="Smelter not yet identified"),MATCH($B61&amp;$D61,'Smelter Look-up'!$J:$J,0),MATCH($B61&amp;$C61,'Smelter Look-up'!$J:$J,0)))</f>
        <v>#N/A</v>
      </c>
      <c r="X61" s="227">
        <f t="shared" ca="1" si="7"/>
        <v>0</v>
      </c>
      <c r="AB61" s="228" t="str">
        <f t="shared" si="8"/>
        <v/>
      </c>
    </row>
    <row r="62" spans="1:28" s="227" customFormat="1" ht="127.5">
      <c r="A62" s="279"/>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6"/>
        <v/>
      </c>
      <c r="T62" s="181" t="str">
        <f ca="1">IF(B62="","",IF(ISERROR(MATCH($J62,SorP!$B$1:$B$6279,0)),"",INDIRECT("'SorP'!$A$"&amp;MATCH($S62&amp;$J62,SorP!C:C,0))))</f>
        <v/>
      </c>
      <c r="U62" s="201"/>
      <c r="V62" s="226" t="e">
        <f>IF(C62="",NA(),IF(OR(C62="Smelter not listed",C62="Smelter not yet identified"),MATCH($B62&amp;$D62,'Smelter Look-up'!$J:$J,0),MATCH($B62&amp;$C62,'Smelter Look-up'!$J:$J,0)))</f>
        <v>#N/A</v>
      </c>
      <c r="X62" s="227">
        <f t="shared" ca="1" si="7"/>
        <v>0</v>
      </c>
      <c r="AB62" s="228" t="str">
        <f t="shared" si="8"/>
        <v/>
      </c>
    </row>
    <row r="63" spans="1:28" s="227" customFormat="1" ht="76.5">
      <c r="A63" s="279"/>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6"/>
        <v/>
      </c>
      <c r="T63" s="181" t="str">
        <f ca="1">IF(B63="","",IF(ISERROR(MATCH($J63,SorP!$B$1:$B$6279,0)),"",INDIRECT("'SorP'!$A$"&amp;MATCH($S63&amp;$J63,SorP!C:C,0))))</f>
        <v/>
      </c>
      <c r="U63" s="201"/>
      <c r="V63" s="226" t="e">
        <f>IF(C63="",NA(),IF(OR(C63="Smelter not listed",C63="Smelter not yet identified"),MATCH($B63&amp;$D63,'Smelter Look-up'!$J:$J,0),MATCH($B63&amp;$C63,'Smelter Look-up'!$J:$J,0)))</f>
        <v>#N/A</v>
      </c>
      <c r="X63" s="227">
        <f t="shared" ca="1" si="7"/>
        <v>0</v>
      </c>
      <c r="AB63" s="228" t="str">
        <f t="shared" si="8"/>
        <v/>
      </c>
    </row>
    <row r="64" spans="1:28" s="227" customFormat="1" ht="102">
      <c r="A64" s="279"/>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6"/>
        <v/>
      </c>
      <c r="T64" s="181" t="str">
        <f ca="1">IF(B64="","",IF(ISERROR(MATCH($J64,SorP!$B$1:$B$6279,0)),"",INDIRECT("'SorP'!$A$"&amp;MATCH($S64&amp;$J64,SorP!C:C,0))))</f>
        <v/>
      </c>
      <c r="U64" s="201"/>
      <c r="V64" s="226" t="e">
        <f>IF(C64="",NA(),IF(OR(C64="Smelter not listed",C64="Smelter not yet identified"),MATCH($B64&amp;$D64,'Smelter Look-up'!$J:$J,0),MATCH($B64&amp;$C64,'Smelter Look-up'!$J:$J,0)))</f>
        <v>#N/A</v>
      </c>
      <c r="X64" s="227">
        <f t="shared" ca="1" si="7"/>
        <v>0</v>
      </c>
      <c r="AB64" s="228" t="str">
        <f t="shared" si="8"/>
        <v/>
      </c>
    </row>
    <row r="65" spans="1:28" s="227" customFormat="1" ht="102">
      <c r="A65" s="279"/>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6"/>
        <v/>
      </c>
      <c r="T65" s="181" t="str">
        <f ca="1">IF(B65="","",IF(ISERROR(MATCH($J65,SorP!$B$1:$B$6279,0)),"",INDIRECT("'SorP'!$A$"&amp;MATCH($S65&amp;$J65,SorP!C:C,0))))</f>
        <v/>
      </c>
      <c r="U65" s="201"/>
      <c r="V65" s="226" t="e">
        <f>IF(C65="",NA(),IF(OR(C65="Smelter not listed",C65="Smelter not yet identified"),MATCH($B65&amp;$D65,'Smelter Look-up'!$J:$J,0),MATCH($B65&amp;$C65,'Smelter Look-up'!$J:$J,0)))</f>
        <v>#N/A</v>
      </c>
      <c r="X65" s="227">
        <f t="shared" ca="1" si="7"/>
        <v>0</v>
      </c>
      <c r="AB65" s="228" t="str">
        <f t="shared" si="8"/>
        <v/>
      </c>
    </row>
    <row r="66" spans="1:28" s="227" customFormat="1" ht="102">
      <c r="A66" s="279"/>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6"/>
        <v/>
      </c>
      <c r="T66" s="181" t="str">
        <f ca="1">IF(B66="","",IF(ISERROR(MATCH($J66,SorP!$B$1:$B$6279,0)),"",INDIRECT("'SorP'!$A$"&amp;MATCH($S66&amp;$J66,SorP!C:C,0))))</f>
        <v/>
      </c>
      <c r="U66" s="201"/>
      <c r="V66" s="226" t="e">
        <f>IF(C66="",NA(),IF(OR(C66="Smelter not listed",C66="Smelter not yet identified"),MATCH($B66&amp;$D66,'Smelter Look-up'!$J:$J,0),MATCH($B66&amp;$C66,'Smelter Look-up'!$J:$J,0)))</f>
        <v>#N/A</v>
      </c>
      <c r="X66" s="227">
        <f t="shared" ca="1" si="7"/>
        <v>0</v>
      </c>
      <c r="AB66" s="228" t="str">
        <f t="shared" si="8"/>
        <v/>
      </c>
    </row>
    <row r="67" spans="1:28" s="227" customFormat="1" ht="102">
      <c r="A67" s="279"/>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6"/>
        <v/>
      </c>
      <c r="T67" s="181" t="str">
        <f ca="1">IF(B67="","",IF(ISERROR(MATCH($J67,SorP!$B$1:$B$6279,0)),"",INDIRECT("'SorP'!$A$"&amp;MATCH($S67&amp;$J67,SorP!C:C,0))))</f>
        <v/>
      </c>
      <c r="U67" s="201"/>
      <c r="V67" s="226" t="e">
        <f>IF(C67="",NA(),IF(OR(C67="Smelter not listed",C67="Smelter not yet identified"),MATCH($B67&amp;$D67,'Smelter Look-up'!$J:$J,0),MATCH($B67&amp;$C67,'Smelter Look-up'!$J:$J,0)))</f>
        <v>#N/A</v>
      </c>
      <c r="X67" s="227">
        <f t="shared" ca="1" si="7"/>
        <v>0</v>
      </c>
      <c r="AB67" s="228" t="str">
        <f t="shared" si="8"/>
        <v/>
      </c>
    </row>
    <row r="68" spans="1:28" s="227" customFormat="1" ht="102">
      <c r="A68" s="279"/>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6"/>
        <v/>
      </c>
      <c r="T68" s="181" t="str">
        <f ca="1">IF(B68="","",IF(ISERROR(MATCH($J68,SorP!$B$1:$B$6279,0)),"",INDIRECT("'SorP'!$A$"&amp;MATCH($S68&amp;$J68,SorP!C:C,0))))</f>
        <v/>
      </c>
      <c r="U68" s="201"/>
      <c r="V68" s="226" t="e">
        <f>IF(C68="",NA(),IF(OR(C68="Smelter not listed",C68="Smelter not yet identified"),MATCH($B68&amp;$D68,'Smelter Look-up'!$J:$J,0),MATCH($B68&amp;$C68,'Smelter Look-up'!$J:$J,0)))</f>
        <v>#N/A</v>
      </c>
      <c r="X68" s="227">
        <f t="shared" ca="1" si="7"/>
        <v>0</v>
      </c>
      <c r="AB68" s="228" t="str">
        <f t="shared" si="8"/>
        <v/>
      </c>
    </row>
    <row r="69" spans="1:28" s="227" customFormat="1" ht="102">
      <c r="A69" s="279"/>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9">IF(B69="","",IF(ISERROR(MATCH($E69,CL,0)),"Unknown",INDIRECT("'C'!$A$"&amp;MATCH($E69,CL,0)+1)))</f>
        <v/>
      </c>
      <c r="T69" s="181" t="str">
        <f ca="1">IF(B69="","",IF(ISERROR(MATCH($J69,SorP!$B$1:$B$6279,0)),"",INDIRECT("'SorP'!$A$"&amp;MATCH($S69&amp;$J69,SorP!C:C,0))))</f>
        <v/>
      </c>
      <c r="U69" s="201"/>
      <c r="V69" s="226" t="e">
        <f>IF(C69="",NA(),IF(OR(C69="Smelter not listed",C69="Smelter not yet identified"),MATCH($B69&amp;$D69,'Smelter Look-up'!$J:$J,0),MATCH($B69&amp;$C69,'Smelter Look-up'!$J:$J,0)))</f>
        <v>#N/A</v>
      </c>
      <c r="X69" s="227">
        <f t="shared" ref="X69" ca="1" si="10">IF(AND(C69="Smelter not listed",OR(LEN(D69)=0,LEN(E69)=0)),1,0)</f>
        <v>0</v>
      </c>
      <c r="AB69" s="228" t="str">
        <f t="shared" ref="AB69" si="11">B69&amp;C69</f>
        <v/>
      </c>
    </row>
    <row r="70" spans="1:28" s="227" customFormat="1" ht="102">
      <c r="A70" s="279"/>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2">IF(B70="","",IF(ISERROR(MATCH($E70,CL,0)),"Unknown",INDIRECT("'C'!$A$"&amp;MATCH($E70,CL,0)+1)))</f>
        <v/>
      </c>
      <c r="T70" s="181" t="str">
        <f ca="1">IF(B70="","",IF(ISERROR(MATCH($J70,SorP!$B$1:$B$6279,0)),"",INDIRECT("'SorP'!$A$"&amp;MATCH($S70&amp;$J70,SorP!C:C,0))))</f>
        <v/>
      </c>
      <c r="U70" s="201"/>
      <c r="V70" s="226" t="e">
        <f>IF(C70="",NA(),IF(OR(C70="Smelter not listed",C70="Smelter not yet identified"),MATCH($B70&amp;$D70,'Smelter Look-up'!$J:$J,0),MATCH($B70&amp;$C70,'Smelter Look-up'!$J:$J,0)))</f>
        <v>#N/A</v>
      </c>
      <c r="X70" s="227">
        <f t="shared" ref="X70:X101" ca="1" si="13">IF(AND(C70="Smelter not listed",OR(LEN(D70)=0,LEN(E70)=0)),1,0)</f>
        <v>0</v>
      </c>
      <c r="AB70" s="228" t="str">
        <f t="shared" ref="AB70:AB101" si="14">B70&amp;C70</f>
        <v/>
      </c>
    </row>
    <row r="71" spans="1:28" s="227" customFormat="1" ht="114.75">
      <c r="A71" s="279"/>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2"/>
        <v/>
      </c>
      <c r="T71" s="181" t="str">
        <f ca="1">IF(B71="","",IF(ISERROR(MATCH($J71,SorP!$B$1:$B$6279,0)),"",INDIRECT("'SorP'!$A$"&amp;MATCH($S71&amp;$J71,SorP!C:C,0))))</f>
        <v/>
      </c>
      <c r="U71" s="201"/>
      <c r="V71" s="226" t="e">
        <f>IF(C71="",NA(),IF(OR(C71="Smelter not listed",C71="Smelter not yet identified"),MATCH($B71&amp;$D71,'Smelter Look-up'!$J:$J,0),MATCH($B71&amp;$C71,'Smelter Look-up'!$J:$J,0)))</f>
        <v>#N/A</v>
      </c>
      <c r="X71" s="227">
        <f t="shared" ca="1" si="13"/>
        <v>0</v>
      </c>
      <c r="AB71" s="228" t="str">
        <f t="shared" si="14"/>
        <v/>
      </c>
    </row>
    <row r="72" spans="1:28" s="227" customFormat="1" ht="114.75">
      <c r="A72" s="279"/>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2"/>
        <v/>
      </c>
      <c r="T72" s="181" t="str">
        <f ca="1">IF(B72="","",IF(ISERROR(MATCH($J72,SorP!$B$1:$B$6279,0)),"",INDIRECT("'SorP'!$A$"&amp;MATCH($S72&amp;$J72,SorP!C:C,0))))</f>
        <v/>
      </c>
      <c r="U72" s="201"/>
      <c r="V72" s="226" t="e">
        <f>IF(C72="",NA(),IF(OR(C72="Smelter not listed",C72="Smelter not yet identified"),MATCH($B72&amp;$D72,'Smelter Look-up'!$J:$J,0),MATCH($B72&amp;$C72,'Smelter Look-up'!$J:$J,0)))</f>
        <v>#N/A</v>
      </c>
      <c r="X72" s="227">
        <f t="shared" ca="1" si="13"/>
        <v>0</v>
      </c>
      <c r="AB72" s="228" t="str">
        <f t="shared" si="14"/>
        <v/>
      </c>
    </row>
    <row r="73" spans="1:28" s="227" customFormat="1" ht="89.25">
      <c r="A73" s="279"/>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2"/>
        <v/>
      </c>
      <c r="T73" s="181" t="str">
        <f ca="1">IF(B73="","",IF(ISERROR(MATCH($J73,SorP!$B$1:$B$6279,0)),"",INDIRECT("'SorP'!$A$"&amp;MATCH($S73&amp;$J73,SorP!C:C,0))))</f>
        <v/>
      </c>
      <c r="U73" s="201"/>
      <c r="V73" s="226" t="e">
        <f>IF(C73="",NA(),IF(OR(C73="Smelter not listed",C73="Smelter not yet identified"),MATCH($B73&amp;$D73,'Smelter Look-up'!$J:$J,0),MATCH($B73&amp;$C73,'Smelter Look-up'!$J:$J,0)))</f>
        <v>#N/A</v>
      </c>
      <c r="X73" s="227">
        <f t="shared" ca="1" si="13"/>
        <v>0</v>
      </c>
      <c r="AB73" s="228" t="str">
        <f t="shared" si="14"/>
        <v/>
      </c>
    </row>
    <row r="74" spans="1:28" s="227" customFormat="1" ht="89.25">
      <c r="A74" s="279"/>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2"/>
        <v/>
      </c>
      <c r="T74" s="181" t="str">
        <f ca="1">IF(B74="","",IF(ISERROR(MATCH($J74,SorP!$B$1:$B$6279,0)),"",INDIRECT("'SorP'!$A$"&amp;MATCH($S74&amp;$J74,SorP!C:C,0))))</f>
        <v/>
      </c>
      <c r="U74" s="201"/>
      <c r="V74" s="226" t="e">
        <f>IF(C74="",NA(),IF(OR(C74="Smelter not listed",C74="Smelter not yet identified"),MATCH($B74&amp;$D74,'Smelter Look-up'!$J:$J,0),MATCH($B74&amp;$C74,'Smelter Look-up'!$J:$J,0)))</f>
        <v>#N/A</v>
      </c>
      <c r="X74" s="227">
        <f t="shared" ca="1" si="13"/>
        <v>0</v>
      </c>
      <c r="AB74" s="228" t="str">
        <f t="shared" si="14"/>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2"/>
        <v/>
      </c>
      <c r="T75" s="181" t="str">
        <f ca="1">IF(B75="","",IF(ISERROR(MATCH($J75,SorP!$B$1:$B$6279,0)),"",INDIRECT("'SorP'!$A$"&amp;MATCH($S75&amp;$J75,SorP!C:C,0))))</f>
        <v/>
      </c>
      <c r="U75" s="201"/>
      <c r="V75" s="226" t="e">
        <f>IF(C75="",NA(),IF(OR(C75="Smelter not listed",C75="Smelter not yet identified"),MATCH($B75&amp;$D75,'Smelter Look-up'!$J:$J,0),MATCH($B75&amp;$C75,'Smelter Look-up'!$J:$J,0)))</f>
        <v>#N/A</v>
      </c>
      <c r="X75" s="227">
        <f t="shared" ca="1" si="13"/>
        <v>0</v>
      </c>
      <c r="AB75" s="228" t="str">
        <f t="shared" si="14"/>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2"/>
        <v/>
      </c>
      <c r="T76" s="181" t="str">
        <f ca="1">IF(B76="","",IF(ISERROR(MATCH($J76,SorP!$B$1:$B$6279,0)),"",INDIRECT("'SorP'!$A$"&amp;MATCH($S76&amp;$J76,SorP!C:C,0))))</f>
        <v/>
      </c>
      <c r="U76" s="201"/>
      <c r="V76" s="226" t="e">
        <f>IF(C76="",NA(),IF(OR(C76="Smelter not listed",C76="Smelter not yet identified"),MATCH($B76&amp;$D76,'Smelter Look-up'!$J:$J,0),MATCH($B76&amp;$C76,'Smelter Look-up'!$J:$J,0)))</f>
        <v>#N/A</v>
      </c>
      <c r="X76" s="227">
        <f t="shared" ca="1" si="13"/>
        <v>0</v>
      </c>
      <c r="AB76" s="228" t="str">
        <f t="shared" si="14"/>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2"/>
        <v/>
      </c>
      <c r="T77" s="181" t="str">
        <f ca="1">IF(B77="","",IF(ISERROR(MATCH($J77,SorP!$B$1:$B$6279,0)),"",INDIRECT("'SorP'!$A$"&amp;MATCH($S77&amp;$J77,SorP!C:C,0))))</f>
        <v/>
      </c>
      <c r="U77" s="201"/>
      <c r="V77" s="226" t="e">
        <f>IF(C77="",NA(),IF(OR(C77="Smelter not listed",C77="Smelter not yet identified"),MATCH($B77&amp;$D77,'Smelter Look-up'!$J:$J,0),MATCH($B77&amp;$C77,'Smelter Look-up'!$J:$J,0)))</f>
        <v>#N/A</v>
      </c>
      <c r="X77" s="227">
        <f t="shared" ca="1" si="13"/>
        <v>0</v>
      </c>
      <c r="AB77" s="228" t="str">
        <f t="shared" si="14"/>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2"/>
        <v/>
      </c>
      <c r="T78" s="181" t="str">
        <f ca="1">IF(B78="","",IF(ISERROR(MATCH($J78,SorP!$B$1:$B$6279,0)),"",INDIRECT("'SorP'!$A$"&amp;MATCH($S78&amp;$J78,SorP!C:C,0))))</f>
        <v/>
      </c>
      <c r="U78" s="201"/>
      <c r="V78" s="226" t="e">
        <f>IF(C78="",NA(),IF(OR(C78="Smelter not listed",C78="Smelter not yet identified"),MATCH($B78&amp;$D78,'Smelter Look-up'!$J:$J,0),MATCH($B78&amp;$C78,'Smelter Look-up'!$J:$J,0)))</f>
        <v>#N/A</v>
      </c>
      <c r="X78" s="227">
        <f t="shared" ca="1" si="13"/>
        <v>0</v>
      </c>
      <c r="AB78" s="228" t="str">
        <f t="shared" si="14"/>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2"/>
        <v/>
      </c>
      <c r="T79" s="181" t="str">
        <f ca="1">IF(B79="","",IF(ISERROR(MATCH($J79,SorP!$B$1:$B$6279,0)),"",INDIRECT("'SorP'!$A$"&amp;MATCH($S79&amp;$J79,SorP!C:C,0))))</f>
        <v/>
      </c>
      <c r="U79" s="201"/>
      <c r="V79" s="226" t="e">
        <f>IF(C79="",NA(),IF(OR(C79="Smelter not listed",C79="Smelter not yet identified"),MATCH($B79&amp;$D79,'Smelter Look-up'!$J:$J,0),MATCH($B79&amp;$C79,'Smelter Look-up'!$J:$J,0)))</f>
        <v>#N/A</v>
      </c>
      <c r="X79" s="227">
        <f t="shared" ca="1" si="13"/>
        <v>0</v>
      </c>
      <c r="AB79" s="228" t="str">
        <f t="shared" si="14"/>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2"/>
        <v/>
      </c>
      <c r="T80" s="181" t="str">
        <f ca="1">IF(B80="","",IF(ISERROR(MATCH($J80,SorP!$B$1:$B$6279,0)),"",INDIRECT("'SorP'!$A$"&amp;MATCH($S80&amp;$J80,SorP!C:C,0))))</f>
        <v/>
      </c>
      <c r="U80" s="201"/>
      <c r="V80" s="226" t="e">
        <f>IF(C80="",NA(),IF(OR(C80="Smelter not listed",C80="Smelter not yet identified"),MATCH($B80&amp;$D80,'Smelter Look-up'!$J:$J,0),MATCH($B80&amp;$C80,'Smelter Look-up'!$J:$J,0)))</f>
        <v>#N/A</v>
      </c>
      <c r="X80" s="227">
        <f t="shared" ca="1" si="13"/>
        <v>0</v>
      </c>
      <c r="AB80" s="228" t="str">
        <f t="shared" si="14"/>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2"/>
        <v/>
      </c>
      <c r="T81" s="181" t="str">
        <f ca="1">IF(B81="","",IF(ISERROR(MATCH($J81,SorP!$B$1:$B$6279,0)),"",INDIRECT("'SorP'!$A$"&amp;MATCH($S81&amp;$J81,SorP!C:C,0))))</f>
        <v/>
      </c>
      <c r="U81" s="201"/>
      <c r="V81" s="226" t="e">
        <f>IF(C81="",NA(),IF(OR(C81="Smelter not listed",C81="Smelter not yet identified"),MATCH($B81&amp;$D81,'Smelter Look-up'!$J:$J,0),MATCH($B81&amp;$C81,'Smelter Look-up'!$J:$J,0)))</f>
        <v>#N/A</v>
      </c>
      <c r="X81" s="227">
        <f t="shared" ca="1" si="13"/>
        <v>0</v>
      </c>
      <c r="AB81" s="228" t="str">
        <f t="shared" si="14"/>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2"/>
        <v/>
      </c>
      <c r="T82" s="181" t="str">
        <f ca="1">IF(B82="","",IF(ISERROR(MATCH($J82,SorP!$B$1:$B$6279,0)),"",INDIRECT("'SorP'!$A$"&amp;MATCH($S82&amp;$J82,SorP!C:C,0))))</f>
        <v/>
      </c>
      <c r="U82" s="201"/>
      <c r="V82" s="226" t="e">
        <f>IF(C82="",NA(),IF(OR(C82="Smelter not listed",C82="Smelter not yet identified"),MATCH($B82&amp;$D82,'Smelter Look-up'!$J:$J,0),MATCH($B82&amp;$C82,'Smelter Look-up'!$J:$J,0)))</f>
        <v>#N/A</v>
      </c>
      <c r="X82" s="227">
        <f t="shared" ca="1" si="13"/>
        <v>0</v>
      </c>
      <c r="AB82" s="228" t="str">
        <f t="shared" si="14"/>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2"/>
        <v/>
      </c>
      <c r="T83" s="181" t="str">
        <f ca="1">IF(B83="","",IF(ISERROR(MATCH($J83,SorP!$B$1:$B$6279,0)),"",INDIRECT("'SorP'!$A$"&amp;MATCH($S83&amp;$J83,SorP!C:C,0))))</f>
        <v/>
      </c>
      <c r="U83" s="201"/>
      <c r="V83" s="226" t="e">
        <f>IF(C83="",NA(),IF(OR(C83="Smelter not listed",C83="Smelter not yet identified"),MATCH($B83&amp;$D83,'Smelter Look-up'!$J:$J,0),MATCH($B83&amp;$C83,'Smelter Look-up'!$J:$J,0)))</f>
        <v>#N/A</v>
      </c>
      <c r="X83" s="227">
        <f t="shared" ca="1" si="13"/>
        <v>0</v>
      </c>
      <c r="AB83" s="228" t="str">
        <f t="shared" si="14"/>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2"/>
        <v/>
      </c>
      <c r="T84" s="181" t="str">
        <f ca="1">IF(B84="","",IF(ISERROR(MATCH($J84,SorP!$B$1:$B$6279,0)),"",INDIRECT("'SorP'!$A$"&amp;MATCH($S84&amp;$J84,SorP!C:C,0))))</f>
        <v/>
      </c>
      <c r="U84" s="201"/>
      <c r="V84" s="226" t="e">
        <f>IF(C84="",NA(),IF(OR(C84="Smelter not listed",C84="Smelter not yet identified"),MATCH($B84&amp;$D84,'Smelter Look-up'!$J:$J,0),MATCH($B84&amp;$C84,'Smelter Look-up'!$J:$J,0)))</f>
        <v>#N/A</v>
      </c>
      <c r="X84" s="227">
        <f t="shared" ca="1" si="13"/>
        <v>0</v>
      </c>
      <c r="AB84" s="228" t="str">
        <f t="shared" si="14"/>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2"/>
        <v/>
      </c>
      <c r="T85" s="181" t="str">
        <f ca="1">IF(B85="","",IF(ISERROR(MATCH($J85,SorP!$B$1:$B$6279,0)),"",INDIRECT("'SorP'!$A$"&amp;MATCH($S85&amp;$J85,SorP!C:C,0))))</f>
        <v/>
      </c>
      <c r="U85" s="201"/>
      <c r="V85" s="226" t="e">
        <f>IF(C85="",NA(),IF(OR(C85="Smelter not listed",C85="Smelter not yet identified"),MATCH($B85&amp;$D85,'Smelter Look-up'!$J:$J,0),MATCH($B85&amp;$C85,'Smelter Look-up'!$J:$J,0)))</f>
        <v>#N/A</v>
      </c>
      <c r="X85" s="227">
        <f t="shared" ca="1" si="13"/>
        <v>0</v>
      </c>
      <c r="AB85" s="228" t="str">
        <f t="shared" si="14"/>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2"/>
        <v/>
      </c>
      <c r="T86" s="181" t="str">
        <f ca="1">IF(B86="","",IF(ISERROR(MATCH($J86,SorP!$B$1:$B$6279,0)),"",INDIRECT("'SorP'!$A$"&amp;MATCH($S86&amp;$J86,SorP!C:C,0))))</f>
        <v/>
      </c>
      <c r="U86" s="201"/>
      <c r="V86" s="226" t="e">
        <f>IF(C86="",NA(),IF(OR(C86="Smelter not listed",C86="Smelter not yet identified"),MATCH($B86&amp;$D86,'Smelter Look-up'!$J:$J,0),MATCH($B86&amp;$C86,'Smelter Look-up'!$J:$J,0)))</f>
        <v>#N/A</v>
      </c>
      <c r="X86" s="227">
        <f t="shared" ca="1" si="13"/>
        <v>0</v>
      </c>
      <c r="AB86" s="228" t="str">
        <f t="shared" si="14"/>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2"/>
        <v/>
      </c>
      <c r="T87" s="181" t="str">
        <f ca="1">IF(B87="","",IF(ISERROR(MATCH($J87,SorP!$B$1:$B$6279,0)),"",INDIRECT("'SorP'!$A$"&amp;MATCH($S87&amp;$J87,SorP!C:C,0))))</f>
        <v/>
      </c>
      <c r="U87" s="201"/>
      <c r="V87" s="226" t="e">
        <f>IF(C87="",NA(),IF(OR(C87="Smelter not listed",C87="Smelter not yet identified"),MATCH($B87&amp;$D87,'Smelter Look-up'!$J:$J,0),MATCH($B87&amp;$C87,'Smelter Look-up'!$J:$J,0)))</f>
        <v>#N/A</v>
      </c>
      <c r="X87" s="227">
        <f t="shared" ca="1" si="13"/>
        <v>0</v>
      </c>
      <c r="AB87" s="228" t="str">
        <f t="shared" si="14"/>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2"/>
        <v/>
      </c>
      <c r="T88" s="181" t="str">
        <f ca="1">IF(B88="","",IF(ISERROR(MATCH($J88,SorP!$B$1:$B$6279,0)),"",INDIRECT("'SorP'!$A$"&amp;MATCH($S88&amp;$J88,SorP!C:C,0))))</f>
        <v/>
      </c>
      <c r="U88" s="201"/>
      <c r="V88" s="226" t="e">
        <f>IF(C88="",NA(),IF(OR(C88="Smelter not listed",C88="Smelter not yet identified"),MATCH($B88&amp;$D88,'Smelter Look-up'!$J:$J,0),MATCH($B88&amp;$C88,'Smelter Look-up'!$J:$J,0)))</f>
        <v>#N/A</v>
      </c>
      <c r="X88" s="227">
        <f t="shared" ca="1" si="13"/>
        <v>0</v>
      </c>
      <c r="AB88" s="228" t="str">
        <f t="shared" si="14"/>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2"/>
        <v/>
      </c>
      <c r="T89" s="181" t="str">
        <f ca="1">IF(B89="","",IF(ISERROR(MATCH($J89,SorP!$B$1:$B$6279,0)),"",INDIRECT("'SorP'!$A$"&amp;MATCH($S89&amp;$J89,SorP!C:C,0))))</f>
        <v/>
      </c>
      <c r="U89" s="201"/>
      <c r="V89" s="226" t="e">
        <f>IF(C89="",NA(),IF(OR(C89="Smelter not listed",C89="Smelter not yet identified"),MATCH($B89&amp;$D89,'Smelter Look-up'!$J:$J,0),MATCH($B89&amp;$C89,'Smelter Look-up'!$J:$J,0)))</f>
        <v>#N/A</v>
      </c>
      <c r="X89" s="227">
        <f t="shared" ca="1" si="13"/>
        <v>0</v>
      </c>
      <c r="AB89" s="228" t="str">
        <f t="shared" si="14"/>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2"/>
        <v/>
      </c>
      <c r="T90" s="181" t="str">
        <f ca="1">IF(B90="","",IF(ISERROR(MATCH($J90,SorP!$B$1:$B$6279,0)),"",INDIRECT("'SorP'!$A$"&amp;MATCH($S90&amp;$J90,SorP!C:C,0))))</f>
        <v/>
      </c>
      <c r="U90" s="201"/>
      <c r="V90" s="226" t="e">
        <f>IF(C90="",NA(),IF(OR(C90="Smelter not listed",C90="Smelter not yet identified"),MATCH($B90&amp;$D90,'Smelter Look-up'!$J:$J,0),MATCH($B90&amp;$C90,'Smelter Look-up'!$J:$J,0)))</f>
        <v>#N/A</v>
      </c>
      <c r="X90" s="227">
        <f t="shared" ca="1" si="13"/>
        <v>0</v>
      </c>
      <c r="AB90" s="228" t="str">
        <f t="shared" si="14"/>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2"/>
        <v/>
      </c>
      <c r="T91" s="181" t="str">
        <f ca="1">IF(B91="","",IF(ISERROR(MATCH($J91,SorP!$B$1:$B$6279,0)),"",INDIRECT("'SorP'!$A$"&amp;MATCH($S91&amp;$J91,SorP!C:C,0))))</f>
        <v/>
      </c>
      <c r="U91" s="201"/>
      <c r="V91" s="226" t="e">
        <f>IF(C91="",NA(),IF(OR(C91="Smelter not listed",C91="Smelter not yet identified"),MATCH($B91&amp;$D91,'Smelter Look-up'!$J:$J,0),MATCH($B91&amp;$C91,'Smelter Look-up'!$J:$J,0)))</f>
        <v>#N/A</v>
      </c>
      <c r="X91" s="227">
        <f t="shared" ca="1" si="13"/>
        <v>0</v>
      </c>
      <c r="AB91" s="228" t="str">
        <f t="shared" si="14"/>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2"/>
        <v/>
      </c>
      <c r="T92" s="181" t="str">
        <f ca="1">IF(B92="","",IF(ISERROR(MATCH($J92,SorP!$B$1:$B$6279,0)),"",INDIRECT("'SorP'!$A$"&amp;MATCH($S92&amp;$J92,SorP!C:C,0))))</f>
        <v/>
      </c>
      <c r="U92" s="201"/>
      <c r="V92" s="226" t="e">
        <f>IF(C92="",NA(),IF(OR(C92="Smelter not listed",C92="Smelter not yet identified"),MATCH($B92&amp;$D92,'Smelter Look-up'!$J:$J,0),MATCH($B92&amp;$C92,'Smelter Look-up'!$J:$J,0)))</f>
        <v>#N/A</v>
      </c>
      <c r="X92" s="227">
        <f t="shared" ca="1" si="13"/>
        <v>0</v>
      </c>
      <c r="AB92" s="228" t="str">
        <f t="shared" si="14"/>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2"/>
        <v/>
      </c>
      <c r="T93" s="181" t="str">
        <f ca="1">IF(B93="","",IF(ISERROR(MATCH($J93,SorP!$B$1:$B$6279,0)),"",INDIRECT("'SorP'!$A$"&amp;MATCH($S93&amp;$J93,SorP!C:C,0))))</f>
        <v/>
      </c>
      <c r="U93" s="201"/>
      <c r="V93" s="226" t="e">
        <f>IF(C93="",NA(),IF(OR(C93="Smelter not listed",C93="Smelter not yet identified"),MATCH($B93&amp;$D93,'Smelter Look-up'!$J:$J,0),MATCH($B93&amp;$C93,'Smelter Look-up'!$J:$J,0)))</f>
        <v>#N/A</v>
      </c>
      <c r="X93" s="227">
        <f t="shared" ca="1" si="13"/>
        <v>0</v>
      </c>
      <c r="AB93" s="228" t="str">
        <f t="shared" si="14"/>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IF(B94="","",IF(ISERROR(MATCH($J94,SorP!$B$1:$B$6279,0)),"",INDIRECT("'SorP'!$A$"&amp;MATCH($S94&amp;$J94,SorP!C:C,0))))</f>
        <v/>
      </c>
      <c r="U94" s="201"/>
      <c r="V94" s="226" t="e">
        <f>IF(C94="",NA(),IF(OR(C94="Smelter not listed",C94="Smelter not yet identified"),MATCH($B94&amp;$D94,'Smelter Look-up'!$J:$J,0),MATCH($B94&amp;$C94,'Smelter Look-up'!$J:$J,0)))</f>
        <v>#N/A</v>
      </c>
      <c r="X94" s="227">
        <f t="shared" ca="1" si="13"/>
        <v>0</v>
      </c>
      <c r="AB94" s="228" t="str">
        <f t="shared" si="14"/>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IF(B95="","",IF(ISERROR(MATCH($J95,SorP!$B$1:$B$6279,0)),"",INDIRECT("'SorP'!$A$"&amp;MATCH($S95&amp;$J95,SorP!C:C,0))))</f>
        <v/>
      </c>
      <c r="U95" s="201"/>
      <c r="V95" s="226" t="e">
        <f>IF(C95="",NA(),IF(OR(C95="Smelter not listed",C95="Smelter not yet identified"),MATCH($B95&amp;$D95,'Smelter Look-up'!$J:$J,0),MATCH($B95&amp;$C95,'Smelter Look-up'!$J:$J,0)))</f>
        <v>#N/A</v>
      </c>
      <c r="X95" s="227">
        <f t="shared" ca="1" si="13"/>
        <v>0</v>
      </c>
      <c r="AB95" s="228" t="str">
        <f t="shared" si="14"/>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IF(B96="","",IF(ISERROR(MATCH($J96,SorP!$B$1:$B$6279,0)),"",INDIRECT("'SorP'!$A$"&amp;MATCH($S96&amp;$J96,SorP!C:C,0))))</f>
        <v/>
      </c>
      <c r="U96" s="201"/>
      <c r="V96" s="226" t="e">
        <f>IF(C96="",NA(),IF(OR(C96="Smelter not listed",C96="Smelter not yet identified"),MATCH($B96&amp;$D96,'Smelter Look-up'!$J:$J,0),MATCH($B96&amp;$C96,'Smelter Look-up'!$J:$J,0)))</f>
        <v>#N/A</v>
      </c>
      <c r="X96" s="227">
        <f t="shared" ca="1" si="13"/>
        <v>0</v>
      </c>
      <c r="AB96" s="228" t="str">
        <f t="shared" si="14"/>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2"/>
        <v/>
      </c>
      <c r="T97" s="181" t="str">
        <f ca="1">IF(B97="","",IF(ISERROR(MATCH($J97,SorP!$B$1:$B$6279,0)),"",INDIRECT("'SorP'!$A$"&amp;MATCH($S97&amp;$J97,SorP!C:C,0))))</f>
        <v/>
      </c>
      <c r="U97" s="201"/>
      <c r="V97" s="226" t="e">
        <f>IF(C97="",NA(),IF(OR(C97="Smelter not listed",C97="Smelter not yet identified"),MATCH($B97&amp;$D97,'Smelter Look-up'!$J:$J,0),MATCH($B97&amp;$C97,'Smelter Look-up'!$J:$J,0)))</f>
        <v>#N/A</v>
      </c>
      <c r="X97" s="227">
        <f t="shared" ca="1" si="13"/>
        <v>0</v>
      </c>
      <c r="AB97" s="228" t="str">
        <f t="shared" si="14"/>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2"/>
        <v/>
      </c>
      <c r="T98" s="181" t="str">
        <f ca="1">IF(B98="","",IF(ISERROR(MATCH($J98,SorP!$B$1:$B$6279,0)),"",INDIRECT("'SorP'!$A$"&amp;MATCH($S98&amp;$J98,SorP!C:C,0))))</f>
        <v/>
      </c>
      <c r="U98" s="201"/>
      <c r="V98" s="226" t="e">
        <f>IF(C98="",NA(),IF(OR(C98="Smelter not listed",C98="Smelter not yet identified"),MATCH($B98&amp;$D98,'Smelter Look-up'!$J:$J,0),MATCH($B98&amp;$C98,'Smelter Look-up'!$J:$J,0)))</f>
        <v>#N/A</v>
      </c>
      <c r="X98" s="227">
        <f t="shared" ca="1" si="13"/>
        <v>0</v>
      </c>
      <c r="AB98" s="228" t="str">
        <f t="shared" si="14"/>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2"/>
        <v/>
      </c>
      <c r="T99" s="181" t="str">
        <f ca="1">IF(B99="","",IF(ISERROR(MATCH($J99,SorP!$B$1:$B$6279,0)),"",INDIRECT("'SorP'!$A$"&amp;MATCH($S99&amp;$J99,SorP!C:C,0))))</f>
        <v/>
      </c>
      <c r="U99" s="201"/>
      <c r="V99" s="226" t="e">
        <f>IF(C99="",NA(),IF(OR(C99="Smelter not listed",C99="Smelter not yet identified"),MATCH($B99&amp;$D99,'Smelter Look-up'!$J:$J,0),MATCH($B99&amp;$C99,'Smelter Look-up'!$J:$J,0)))</f>
        <v>#N/A</v>
      </c>
      <c r="X99" s="227">
        <f t="shared" ca="1" si="13"/>
        <v>0</v>
      </c>
      <c r="AB99" s="228" t="str">
        <f t="shared" si="14"/>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2"/>
        <v/>
      </c>
      <c r="T100" s="181" t="str">
        <f ca="1">IF(B100="","",IF(ISERROR(MATCH($J100,SorP!$B$1:$B$6279,0)),"",INDIRECT("'SorP'!$A$"&amp;MATCH($S100&amp;$J100,SorP!C:C,0))))</f>
        <v/>
      </c>
      <c r="U100" s="201"/>
      <c r="V100" s="226" t="e">
        <f>IF(C100="",NA(),IF(OR(C100="Smelter not listed",C100="Smelter not yet identified"),MATCH($B100&amp;$D100,'Smelter Look-up'!$J:$J,0),MATCH($B100&amp;$C100,'Smelter Look-up'!$J:$J,0)))</f>
        <v>#N/A</v>
      </c>
      <c r="X100" s="227">
        <f t="shared" ca="1" si="13"/>
        <v>0</v>
      </c>
      <c r="AB100" s="228" t="str">
        <f t="shared" si="14"/>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2"/>
        <v/>
      </c>
      <c r="T101" s="181" t="str">
        <f ca="1">IF(B101="","",IF(ISERROR(MATCH($J101,SorP!$B$1:$B$6279,0)),"",INDIRECT("'SorP'!$A$"&amp;MATCH($S101&amp;$J101,SorP!C:C,0))))</f>
        <v/>
      </c>
      <c r="U101" s="201"/>
      <c r="V101" s="226" t="e">
        <f>IF(C101="",NA(),IF(OR(C101="Smelter not listed",C101="Smelter not yet identified"),MATCH($B101&amp;$D101,'Smelter Look-up'!$J:$J,0),MATCH($B101&amp;$C101,'Smelter Look-up'!$J:$J,0)))</f>
        <v>#N/A</v>
      </c>
      <c r="X101" s="227">
        <f t="shared" ca="1" si="13"/>
        <v>0</v>
      </c>
      <c r="AB101" s="228" t="str">
        <f t="shared" si="14"/>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5">IF(B102="","",IF(ISERROR(MATCH($E102,CL,0)),"Unknown",INDIRECT("'C'!$A$"&amp;MATCH($E102,CL,0)+1)))</f>
        <v/>
      </c>
      <c r="T102" s="181" t="str">
        <f ca="1">IF(B102="","",IF(ISERROR(MATCH($J102,SorP!$B$1:$B$6279,0)),"",INDIRECT("'SorP'!$A$"&amp;MATCH($S102&amp;$J102,SorP!C:C,0))))</f>
        <v/>
      </c>
      <c r="U102" s="201"/>
      <c r="V102" s="226" t="e">
        <f>IF(C102="",NA(),IF(OR(C102="Smelter not listed",C102="Smelter not yet identified"),MATCH($B102&amp;$D102,'Smelter Look-up'!$J:$J,0),MATCH($B102&amp;$C102,'Smelter Look-up'!$J:$J,0)))</f>
        <v>#N/A</v>
      </c>
      <c r="X102" s="227">
        <f t="shared" ref="X102:X132" ca="1" si="16">IF(AND(C102="Smelter not listed",OR(LEN(D102)=0,LEN(E102)=0)),1,0)</f>
        <v>0</v>
      </c>
      <c r="AB102" s="228" t="str">
        <f t="shared" ref="AB102:AB132" si="17">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IF(B103="","",IF(ISERROR(MATCH($J103,SorP!$B$1:$B$6279,0)),"",INDIRECT("'SorP'!$A$"&amp;MATCH($S103&amp;$J103,SorP!C:C,0))))</f>
        <v/>
      </c>
      <c r="U103" s="201"/>
      <c r="V103" s="226" t="e">
        <f>IF(C103="",NA(),IF(OR(C103="Smelter not listed",C103="Smelter not yet identified"),MATCH($B103&amp;$D103,'Smelter Look-up'!$J:$J,0),MATCH($B103&amp;$C103,'Smelter Look-up'!$J:$J,0)))</f>
        <v>#N/A</v>
      </c>
      <c r="X103" s="227">
        <f t="shared" ca="1" si="16"/>
        <v>0</v>
      </c>
      <c r="AB103" s="228" t="str">
        <f t="shared" si="17"/>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IF(B104="","",IF(ISERROR(MATCH($J104,SorP!$B$1:$B$6279,0)),"",INDIRECT("'SorP'!$A$"&amp;MATCH($S104&amp;$J104,SorP!C:C,0))))</f>
        <v/>
      </c>
      <c r="U104" s="201"/>
      <c r="V104" s="226" t="e">
        <f>IF(C104="",NA(),IF(OR(C104="Smelter not listed",C104="Smelter not yet identified"),MATCH($B104&amp;$D104,'Smelter Look-up'!$J:$J,0),MATCH($B104&amp;$C104,'Smelter Look-up'!$J:$J,0)))</f>
        <v>#N/A</v>
      </c>
      <c r="X104" s="227">
        <f t="shared" ca="1" si="16"/>
        <v>0</v>
      </c>
      <c r="AB104" s="228" t="str">
        <f t="shared" si="17"/>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IF(B105="","",IF(ISERROR(MATCH($J105,SorP!$B$1:$B$6279,0)),"",INDIRECT("'SorP'!$A$"&amp;MATCH($S105&amp;$J105,SorP!C:C,0))))</f>
        <v/>
      </c>
      <c r="U105" s="201"/>
      <c r="V105" s="226" t="e">
        <f>IF(C105="",NA(),IF(OR(C105="Smelter not listed",C105="Smelter not yet identified"),MATCH($B105&amp;$D105,'Smelter Look-up'!$J:$J,0),MATCH($B105&amp;$C105,'Smelter Look-up'!$J:$J,0)))</f>
        <v>#N/A</v>
      </c>
      <c r="X105" s="227">
        <f t="shared" ca="1" si="16"/>
        <v>0</v>
      </c>
      <c r="AB105" s="228" t="str">
        <f t="shared" si="17"/>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IF(B106="","",IF(ISERROR(MATCH($J106,SorP!$B$1:$B$6279,0)),"",INDIRECT("'SorP'!$A$"&amp;MATCH($S106&amp;$J106,SorP!C:C,0))))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IF(B107="","",IF(ISERROR(MATCH($J107,SorP!$B$1:$B$6279,0)),"",INDIRECT("'SorP'!$A$"&amp;MATCH($S107&amp;$J107,SorP!C:C,0))))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ca="1" si="16"/>
        <v>0</v>
      </c>
      <c r="AB108" s="228" t="str">
        <f t="shared" si="17"/>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IF(B109="","",IF(ISERROR(MATCH($J109,SorP!$B$1:$B$6279,0)),"",INDIRECT("'SorP'!$A$"&amp;MATCH($S109&amp;$J109,SorP!C:C,0))))</f>
        <v/>
      </c>
      <c r="U109" s="201"/>
      <c r="V109" s="226" t="e">
        <f>IF(C109="",NA(),IF(OR(C109="Smelter not listed",C109="Smelter not yet identified"),MATCH($B109&amp;$D109,'Smelter Look-up'!$J:$J,0),MATCH($B109&amp;$C109,'Smelter Look-up'!$J:$J,0)))</f>
        <v>#N/A</v>
      </c>
      <c r="X109" s="227">
        <f t="shared" ca="1" si="16"/>
        <v>0</v>
      </c>
      <c r="AB109" s="228" t="str">
        <f t="shared" si="17"/>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IF(B110="","",IF(ISERROR(MATCH($J110,SorP!$B$1:$B$6279,0)),"",INDIRECT("'SorP'!$A$"&amp;MATCH($S110&amp;$J110,SorP!C:C,0))))</f>
        <v/>
      </c>
      <c r="U110" s="201"/>
      <c r="V110" s="226" t="e">
        <f>IF(C110="",NA(),IF(OR(C110="Smelter not listed",C110="Smelter not yet identified"),MATCH($B110&amp;$D110,'Smelter Look-up'!$J:$J,0),MATCH($B110&amp;$C110,'Smelter Look-up'!$J:$J,0)))</f>
        <v>#N/A</v>
      </c>
      <c r="X110" s="227">
        <f t="shared" ca="1" si="16"/>
        <v>0</v>
      </c>
      <c r="AB110" s="228" t="str">
        <f t="shared" si="17"/>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IF(B111="","",IF(ISERROR(MATCH($J111,SorP!$B$1:$B$6279,0)),"",INDIRECT("'SorP'!$A$"&amp;MATCH($S111&amp;$J111,SorP!C:C,0))))</f>
        <v/>
      </c>
      <c r="U111" s="201"/>
      <c r="V111" s="226" t="e">
        <f>IF(C111="",NA(),IF(OR(C111="Smelter not listed",C111="Smelter not yet identified"),MATCH($B111&amp;$D111,'Smelter Look-up'!$J:$J,0),MATCH($B111&amp;$C111,'Smelter Look-up'!$J:$J,0)))</f>
        <v>#N/A</v>
      </c>
      <c r="X111" s="227">
        <f t="shared" ca="1" si="16"/>
        <v>0</v>
      </c>
      <c r="AB111" s="228" t="str">
        <f t="shared" si="17"/>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IF(B112="","",IF(ISERROR(MATCH($J112,SorP!$B$1:$B$6279,0)),"",INDIRECT("'SorP'!$A$"&amp;MATCH($S112&amp;$J112,SorP!C:C,0))))</f>
        <v/>
      </c>
      <c r="U112" s="201"/>
      <c r="V112" s="226" t="e">
        <f>IF(C112="",NA(),IF(OR(C112="Smelter not listed",C112="Smelter not yet identified"),MATCH($B112&amp;$D112,'Smelter Look-up'!$J:$J,0),MATCH($B112&amp;$C112,'Smelter Look-up'!$J:$J,0)))</f>
        <v>#N/A</v>
      </c>
      <c r="X112" s="227">
        <f t="shared" ca="1" si="16"/>
        <v>0</v>
      </c>
      <c r="AB112" s="228" t="str">
        <f t="shared" si="17"/>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5"/>
        <v/>
      </c>
      <c r="T113" s="181" t="str">
        <f ca="1">IF(B113="","",IF(ISERROR(MATCH($J113,SorP!$B$1:$B$6279,0)),"",INDIRECT("'SorP'!$A$"&amp;MATCH($S113&amp;$J113,SorP!C:C,0))))</f>
        <v/>
      </c>
      <c r="U113" s="201"/>
      <c r="V113" s="226" t="e">
        <f>IF(C113="",NA(),IF(OR(C113="Smelter not listed",C113="Smelter not yet identified"),MATCH($B113&amp;$D113,'Smelter Look-up'!$J:$J,0),MATCH($B113&amp;$C113,'Smelter Look-up'!$J:$J,0)))</f>
        <v>#N/A</v>
      </c>
      <c r="X113" s="227">
        <f t="shared" ca="1" si="16"/>
        <v>0</v>
      </c>
      <c r="AB113" s="228" t="str">
        <f t="shared" si="17"/>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5"/>
        <v/>
      </c>
      <c r="T114" s="181" t="str">
        <f ca="1">IF(B114="","",IF(ISERROR(MATCH($J114,SorP!$B$1:$B$6279,0)),"",INDIRECT("'SorP'!$A$"&amp;MATCH($S114&amp;$J114,SorP!C:C,0))))</f>
        <v/>
      </c>
      <c r="U114" s="201"/>
      <c r="V114" s="226" t="e">
        <f>IF(C114="",NA(),IF(OR(C114="Smelter not listed",C114="Smelter not yet identified"),MATCH($B114&amp;$D114,'Smelter Look-up'!$J:$J,0),MATCH($B114&amp;$C114,'Smelter Look-up'!$J:$J,0)))</f>
        <v>#N/A</v>
      </c>
      <c r="X114" s="227">
        <f t="shared" ca="1" si="16"/>
        <v>0</v>
      </c>
      <c r="AB114" s="228" t="str">
        <f t="shared" si="17"/>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ca="1" si="16"/>
        <v>0</v>
      </c>
      <c r="AB115" s="228" t="str">
        <f t="shared" si="17"/>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ca="1" si="16"/>
        <v>0</v>
      </c>
      <c r="AB116" s="228" t="str">
        <f t="shared" si="17"/>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ca="1" si="16"/>
        <v>0</v>
      </c>
      <c r="AB117" s="228" t="str">
        <f t="shared" si="17"/>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5"/>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ca="1" si="16"/>
        <v>0</v>
      </c>
      <c r="AB118" s="228" t="str">
        <f t="shared" si="17"/>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5"/>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ca="1" si="16"/>
        <v>0</v>
      </c>
      <c r="AB119" s="228" t="str">
        <f t="shared" si="17"/>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5"/>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ca="1" si="16"/>
        <v>0</v>
      </c>
      <c r="AB120" s="228" t="str">
        <f t="shared" si="17"/>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5"/>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ca="1" si="16"/>
        <v>0</v>
      </c>
      <c r="AB121" s="228" t="str">
        <f t="shared" si="17"/>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5"/>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ca="1" si="16"/>
        <v>0</v>
      </c>
      <c r="AB122" s="228" t="str">
        <f t="shared" si="17"/>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5"/>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ca="1" si="16"/>
        <v>0</v>
      </c>
      <c r="AB123" s="228" t="str">
        <f t="shared" si="17"/>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5"/>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ca="1" si="16"/>
        <v>0</v>
      </c>
      <c r="AB124" s="228" t="str">
        <f t="shared" si="17"/>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5"/>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ca="1" si="16"/>
        <v>0</v>
      </c>
      <c r="AB125" s="228" t="str">
        <f t="shared" si="17"/>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5"/>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ca="1" si="16"/>
        <v>0</v>
      </c>
      <c r="AB126" s="228" t="str">
        <f t="shared" si="17"/>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5"/>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ca="1" si="16"/>
        <v>0</v>
      </c>
      <c r="AB127" s="228" t="str">
        <f t="shared" si="17"/>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5"/>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ca="1" si="16"/>
        <v>0</v>
      </c>
      <c r="AB128" s="228" t="str">
        <f t="shared" si="17"/>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5"/>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ca="1" si="16"/>
        <v>0</v>
      </c>
      <c r="AB129" s="228" t="str">
        <f t="shared" si="17"/>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5"/>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16"/>
        <v>0</v>
      </c>
      <c r="AB130" s="228" t="str">
        <f t="shared" si="17"/>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5"/>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ca="1" si="16"/>
        <v>0</v>
      </c>
      <c r="AB131" s="228" t="str">
        <f t="shared" si="17"/>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5"/>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ca="1" si="16"/>
        <v>0</v>
      </c>
      <c r="AB132" s="228" t="str">
        <f t="shared" si="17"/>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8">IF(B133="","",IF(ISERROR(MATCH($E133,CL,0)),"Unknown",INDIRECT("'C'!$A$"&amp;MATCH($E133,CL,0)+1)))</f>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ref="X133" ca="1" si="19">IF(AND(C133="Smelter not listed",OR(LEN(D133)=0,LEN(E133)=0)),1,0)</f>
        <v>0</v>
      </c>
      <c r="AB133" s="228" t="str">
        <f t="shared" ref="AB133" si="20">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1">IF(B134="","",IF(ISERROR(MATCH($E134,CL,0)),"Unknown",INDIRECT("'C'!$A$"&amp;MATCH($E134,CL,0)+1)))</f>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ref="X134:X165" ca="1" si="22">IF(AND(C134="Smelter not listed",OR(LEN(D134)=0,LEN(E134)=0)),1,0)</f>
        <v>0</v>
      </c>
      <c r="AB134" s="228" t="str">
        <f t="shared" ref="AB134:AB165" si="23">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1"/>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22"/>
        <v>0</v>
      </c>
      <c r="AB135" s="228" t="str">
        <f t="shared" si="23"/>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1"/>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ca="1" si="22"/>
        <v>0</v>
      </c>
      <c r="AB136" s="228" t="str">
        <f t="shared" si="23"/>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1"/>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ca="1" si="22"/>
        <v>0</v>
      </c>
      <c r="AB137" s="228" t="str">
        <f t="shared" si="23"/>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1"/>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22"/>
        <v>0</v>
      </c>
      <c r="AB138" s="228" t="str">
        <f t="shared" si="23"/>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1"/>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22"/>
        <v>0</v>
      </c>
      <c r="AB139" s="228" t="str">
        <f t="shared" si="23"/>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1"/>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22"/>
        <v>0</v>
      </c>
      <c r="AB140" s="228" t="str">
        <f t="shared" si="23"/>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1"/>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22"/>
        <v>0</v>
      </c>
      <c r="AB141" s="228" t="str">
        <f t="shared" si="23"/>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1"/>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22"/>
        <v>0</v>
      </c>
      <c r="AB142" s="228" t="str">
        <f t="shared" si="23"/>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1"/>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22"/>
        <v>0</v>
      </c>
      <c r="AB143" s="228" t="str">
        <f t="shared" si="23"/>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1"/>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22"/>
        <v>0</v>
      </c>
      <c r="AB144" s="228" t="str">
        <f t="shared" si="23"/>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1"/>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22"/>
        <v>0</v>
      </c>
      <c r="AB145" s="228" t="str">
        <f t="shared" si="23"/>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1"/>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22"/>
        <v>0</v>
      </c>
      <c r="AB146" s="228" t="str">
        <f t="shared" si="23"/>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1"/>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ca="1" si="22"/>
        <v>0</v>
      </c>
      <c r="AB147" s="228" t="str">
        <f t="shared" si="23"/>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1"/>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22"/>
        <v>0</v>
      </c>
      <c r="AB148" s="228" t="str">
        <f t="shared" si="23"/>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1"/>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22"/>
        <v>0</v>
      </c>
      <c r="AB149" s="228" t="str">
        <f t="shared" si="23"/>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22"/>
        <v>0</v>
      </c>
      <c r="AB150" s="228" t="str">
        <f t="shared" si="23"/>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1"/>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22"/>
        <v>0</v>
      </c>
      <c r="AB151" s="228" t="str">
        <f t="shared" si="23"/>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1"/>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22"/>
        <v>0</v>
      </c>
      <c r="AB152" s="228" t="str">
        <f t="shared" si="23"/>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1"/>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22"/>
        <v>0</v>
      </c>
      <c r="AB153" s="228" t="str">
        <f t="shared" si="23"/>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22"/>
        <v>0</v>
      </c>
      <c r="AB154" s="228" t="str">
        <f t="shared" si="23"/>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22"/>
        <v>0</v>
      </c>
      <c r="AB155" s="228" t="str">
        <f t="shared" si="23"/>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22"/>
        <v>0</v>
      </c>
      <c r="AB156" s="228" t="str">
        <f t="shared" si="23"/>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ca="1" si="22"/>
        <v>0</v>
      </c>
      <c r="AB161" s="228" t="str">
        <f t="shared" si="23"/>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22"/>
        <v>0</v>
      </c>
      <c r="AB162" s="228" t="str">
        <f t="shared" si="23"/>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22"/>
        <v>0</v>
      </c>
      <c r="AB163" s="228" t="str">
        <f t="shared" si="23"/>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ca="1" si="22"/>
        <v>0</v>
      </c>
      <c r="AB164" s="228" t="str">
        <f t="shared" si="23"/>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ca="1" si="22"/>
        <v>0</v>
      </c>
      <c r="AB165" s="228" t="str">
        <f t="shared" si="23"/>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4">IF(B166="","",IF(ISERROR(MATCH($E166,CL,0)),"Unknown",INDIRECT("'C'!$A$"&amp;MATCH($E166,CL,0)+1)))</f>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ref="X166:X196" ca="1" si="25">IF(AND(C166="Smelter not listed",OR(LEN(D166)=0,LEN(E166)=0)),1,0)</f>
        <v>0</v>
      </c>
      <c r="AB166" s="228" t="str">
        <f t="shared" ref="AB166:AB196" si="26">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5"/>
        <v>0</v>
      </c>
      <c r="AB189" s="228" t="str">
        <f t="shared" si="26"/>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5"/>
        <v>0</v>
      </c>
      <c r="AB190" s="228" t="str">
        <f t="shared" si="26"/>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5"/>
        <v>0</v>
      </c>
      <c r="AB191" s="228" t="str">
        <f t="shared" si="26"/>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4"/>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25"/>
        <v>0</v>
      </c>
      <c r="AB192" s="228" t="str">
        <f t="shared" si="26"/>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4"/>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25"/>
        <v>0</v>
      </c>
      <c r="AB193" s="228" t="str">
        <f t="shared" si="26"/>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4"/>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25"/>
        <v>0</v>
      </c>
      <c r="AB194" s="228" t="str">
        <f t="shared" si="26"/>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4"/>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25"/>
        <v>0</v>
      </c>
      <c r="AB195" s="228" t="str">
        <f t="shared" si="26"/>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4"/>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ca="1" si="25"/>
        <v>0</v>
      </c>
      <c r="AB196" s="228" t="str">
        <f t="shared" si="26"/>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7">IF(B197="","",IF(ISERROR(MATCH($E197,CL,0)),"Unknown",INDIRECT("'C'!$A$"&amp;MATCH($E197,CL,0)+1)))</f>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ref="X197" ca="1" si="28">IF(AND(C197="Smelter not listed",OR(LEN(D197)=0,LEN(E197)=0)),1,0)</f>
        <v>0</v>
      </c>
      <c r="AB197" s="228" t="str">
        <f t="shared" ref="AB197" si="29">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30">IF(B198="","",IF(ISERROR(MATCH($E198,CL,0)),"Unknown",INDIRECT("'C'!$A$"&amp;MATCH($E198,CL,0)+1)))</f>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ref="X198:X229" ca="1" si="31">IF(AND(C198="Smelter not listed",OR(LEN(D198)=0,LEN(E198)=0)),1,0)</f>
        <v>0</v>
      </c>
      <c r="AB198" s="228" t="str">
        <f t="shared" ref="AB198:AB229" si="32">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1"/>
        <v>0</v>
      </c>
      <c r="AB199" s="228" t="str">
        <f t="shared" si="32"/>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31"/>
        <v>0</v>
      </c>
      <c r="AB200" s="228" t="str">
        <f t="shared" si="32"/>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31"/>
        <v>0</v>
      </c>
      <c r="AB201" s="228" t="str">
        <f t="shared" si="32"/>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31"/>
        <v>0</v>
      </c>
      <c r="AB202" s="228" t="str">
        <f t="shared" si="32"/>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31"/>
        <v>0</v>
      </c>
      <c r="AB203" s="228" t="str">
        <f t="shared" si="32"/>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31"/>
        <v>0</v>
      </c>
      <c r="AB204" s="228" t="str">
        <f t="shared" si="32"/>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3">IF(B230="","",IF(ISERROR(MATCH($E230,CL,0)),"Unknown",INDIRECT("'C'!$A$"&amp;MATCH($E230,CL,0)+1)))</f>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ref="X230:X260" ca="1" si="34">IF(AND(C230="Smelter not listed",OR(LEN(D230)=0,LEN(E230)=0)),1,0)</f>
        <v>0</v>
      </c>
      <c r="AB230" s="228" t="str">
        <f t="shared" ref="AB230:AB260" si="35">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3"/>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34"/>
        <v>0</v>
      </c>
      <c r="AB259" s="228" t="str">
        <f t="shared" si="35"/>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3"/>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34"/>
        <v>0</v>
      </c>
      <c r="AB260" s="228" t="str">
        <f t="shared" si="35"/>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6">IF(B261="","",IF(ISERROR(MATCH($E261,CL,0)),"Unknown",INDIRECT("'C'!$A$"&amp;MATCH($E261,CL,0)+1)))</f>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ref="X261" ca="1" si="37">IF(AND(C261="Smelter not listed",OR(LEN(D261)=0,LEN(E261)=0)),1,0)</f>
        <v>0</v>
      </c>
      <c r="AB261" s="228" t="str">
        <f t="shared" ref="AB261" si="38">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9">IF(B262="","",IF(ISERROR(MATCH($E262,CL,0)),"Unknown",INDIRECT("'C'!$A$"&amp;MATCH($E262,CL,0)+1)))</f>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ref="X262:X293" ca="1" si="40">IF(AND(C262="Smelter not listed",OR(LEN(D262)=0,LEN(E262)=0)),1,0)</f>
        <v>0</v>
      </c>
      <c r="AB262" s="228" t="str">
        <f t="shared" ref="AB262:AB293" si="41">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2">IF(B294="","",IF(ISERROR(MATCH($E294,CL,0)),"Unknown",INDIRECT("'C'!$A$"&amp;MATCH($E294,CL,0)+1)))</f>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ref="X294:X324" ca="1" si="43">IF(AND(C294="Smelter not listed",OR(LEN(D294)=0,LEN(E294)=0)),1,0)</f>
        <v>0</v>
      </c>
      <c r="AB294" s="228" t="str">
        <f t="shared" ref="AB294:AB324" si="44">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2"/>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3"/>
        <v>0</v>
      </c>
      <c r="AB323" s="228" t="str">
        <f t="shared" si="44"/>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2"/>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3"/>
        <v>0</v>
      </c>
      <c r="AB324" s="228" t="str">
        <f t="shared" si="44"/>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5">IF(B325="","",IF(ISERROR(MATCH($E325,CL,0)),"Unknown",INDIRECT("'C'!$A$"&amp;MATCH($E325,CL,0)+1)))</f>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ref="X325" ca="1" si="46">IF(AND(C325="Smelter not listed",OR(LEN(D325)=0,LEN(E325)=0)),1,0)</f>
        <v>0</v>
      </c>
      <c r="AB325" s="228" t="str">
        <f t="shared" ref="AB325" si="47">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8">IF(B326="","",IF(ISERROR(MATCH($E326,CL,0)),"Unknown",INDIRECT("'C'!$A$"&amp;MATCH($E326,CL,0)+1)))</f>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ref="X326:X357" ca="1" si="49">IF(AND(C326="Smelter not listed",OR(LEN(D326)=0,LEN(E326)=0)),1,0)</f>
        <v>0</v>
      </c>
      <c r="AB326" s="228" t="str">
        <f t="shared" ref="AB326:AB357" si="50">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1">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52">IF(AND(C358="Smelter not listed",OR(LEN(D358)=0,LEN(E358)=0)),1,0)</f>
        <v>0</v>
      </c>
      <c r="AB358" s="228" t="str">
        <f t="shared" ref="AB358:AB388" si="53">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1"/>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2"/>
        <v>0</v>
      </c>
      <c r="AB388" s="228" t="str">
        <f t="shared" si="53"/>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4">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ca="1" si="55">IF(AND(C389="Smelter not listed",OR(LEN(D389)=0,LEN(E389)=0)),1,0)</f>
        <v>0</v>
      </c>
      <c r="AB389" s="228" t="str">
        <f t="shared" ref="AB389" si="56">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7">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58">IF(AND(C390="Smelter not listed",OR(LEN(D390)=0,LEN(E390)=0)),1,0)</f>
        <v>0</v>
      </c>
      <c r="AB390" s="228" t="str">
        <f t="shared" ref="AB390:AB421" si="59">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0">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61">IF(AND(C422="Smelter not listed",OR(LEN(D422)=0,LEN(E422)=0)),1,0)</f>
        <v>0</v>
      </c>
      <c r="AB422" s="228" t="str">
        <f t="shared" ref="AB422:AB452" si="62">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0"/>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1"/>
        <v>0</v>
      </c>
      <c r="AB452" s="228" t="str">
        <f t="shared" si="62"/>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3">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ca="1" si="64">IF(AND(C453="Smelter not listed",OR(LEN(D453)=0,LEN(E453)=0)),1,0)</f>
        <v>0</v>
      </c>
      <c r="AB453" s="228" t="str">
        <f t="shared" ref="AB453" si="65">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6">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67">IF(AND(C454="Smelter not listed",OR(LEN(D454)=0,LEN(E454)=0)),1,0)</f>
        <v>0</v>
      </c>
      <c r="AB454" s="228" t="str">
        <f t="shared" ref="AB454:AB485" si="68">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9">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70">IF(AND(C486="Smelter not listed",OR(LEN(D486)=0,LEN(E486)=0)),1,0)</f>
        <v>0</v>
      </c>
      <c r="AB486" s="228" t="str">
        <f t="shared" ref="AB486:AB516" si="71">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0"/>
        <v>0</v>
      </c>
      <c r="AB516" s="228" t="str">
        <f t="shared" si="71"/>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73">IF(AND(C517="Smelter not listed",OR(LEN(D517)=0,LEN(E517)=0)),1,0)</f>
        <v>0</v>
      </c>
      <c r="AB517" s="228" t="str">
        <f t="shared" ref="AB517" si="74">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76">IF(AND(C518="Smelter not listed",OR(LEN(D518)=0,LEN(E518)=0)),1,0)</f>
        <v>0</v>
      </c>
      <c r="AB518" s="228" t="str">
        <f t="shared" ref="AB518:AB549" si="77">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5" t="str">
        <f>IF(LEN(A2504)=0,"",INDEX('Smelter Look-up'!$A:$A,MATCH($A2504,'Smelter Look-up'!$E:$E,0)))</f>
        <v/>
      </c>
      <c r="C2504" s="186" t="str">
        <f>IF(LEN(A2504)=0,"",INDEX('Smelter Look-up'!$C:$C,MATCH($A2504,'Smelter Look-up'!$E:$E,0)))</f>
        <v/>
      </c>
      <c r="D2504" s="288"/>
      <c r="E2504" s="285" t="str">
        <f ca="1">IF(ISERROR($V2504),"",OFFSET('Smelter Look-up'!$D$4,$V2504-4,0)&amp;"")</f>
        <v/>
      </c>
      <c r="F2504" s="285" t="str">
        <f ca="1">IF(ISERROR($V2504),"",OFFSET('Smelter Look-up'!$E$4,$V2504-4,0))</f>
        <v/>
      </c>
      <c r="G2504" s="285" t="str">
        <f ca="1">IF(C2504=$X$4,IF(ISERROR($V2504),"Enter smelter details","RMI"),IF(ISERROR($V2504),"",OFFSET('Smelter Look-up'!$F$4,$V2504-4,0)))</f>
        <v/>
      </c>
      <c r="H2504" s="289" t="str">
        <f ca="1">IF(ISERROR($V2504),"",OFFSET('Smelter Look-up'!$G$4,$V2504-4,0))</f>
        <v/>
      </c>
      <c r="I2504" s="290" t="str">
        <f ca="1">IF(ISERROR($V2504),"",OFFSET('Smelter Look-up'!$H$4,$V2504-4,0))</f>
        <v/>
      </c>
      <c r="J2504" s="291" t="str">
        <f ca="1">IF(ISERROR($V2504),"",OFFSET('Smelter Look-up'!$I$4,$V2504-4,0))</f>
        <v/>
      </c>
      <c r="K2504" s="224"/>
      <c r="L2504" s="224"/>
      <c r="M2504" s="224"/>
      <c r="N2504" s="224"/>
      <c r="O2504" s="224"/>
      <c r="P2504" s="287"/>
      <c r="Q2504" s="284"/>
      <c r="R2504" s="286" t="str">
        <f ca="1">IF(ISERROR($V2504),"",OFFSET('Smelter Look-up'!$C$4,$V2504-4,0)&amp;"")</f>
        <v/>
      </c>
      <c r="S2504" s="283" t="str">
        <f t="shared" ca="1" si="35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1" t="str">
        <f ca="1">OFFSET(L!$C$1,MATCH("Checker"&amp;ADDRESS(ROW(),COLUMN(),4),L!$A:$A,0)-1,SL,,)</f>
        <v>To ensure all required fields have been populated before submitting to your customers review form for any line items highlighted in red</v>
      </c>
      <c r="B1" s="391"/>
      <c r="C1" s="391"/>
      <c r="D1" s="119" t="str">
        <f ca="1">OFFSET(L!$C$1,MATCH("Checker"&amp;ADDRESS(ROW(),COLUMN(),4),L!$A:$A,0)-1,SL,,)</f>
        <v>Required fields remaining to be completed</v>
      </c>
      <c r="E1" s="20" t="s">
        <v>802</v>
      </c>
    </row>
    <row r="2" spans="1:10" ht="15">
      <c r="A2" s="66" t="s">
        <v>894</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Webcraft GmbH / supermagnete</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Customer Service</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support@supermagnete.de</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+49 7731 939 839 2</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Customer Service</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support@supermagnete.de</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45072</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804</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803</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7" t="str">
        <f>IF(H20=1,"Click here to answer question 2 for Tin","")</f>
        <v/>
      </c>
      <c r="E20" s="20" t="s">
        <v>803</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803</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803</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7" t="str">
        <f>IF(H25=1,"Click here to answer question 3 for Tin","")</f>
        <v/>
      </c>
      <c r="E25" s="20" t="s">
        <v>803</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803</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1302</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60" t="str">
        <f>IF(H35=1,"Click here to answer question 5 for Tin","")</f>
        <v/>
      </c>
      <c r="E35" s="20" t="s">
        <v>1302</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Unknown</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1302</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803</v>
      </c>
      <c r="F38" s="93"/>
    </row>
    <row r="39" spans="1:10" ht="26.25">
      <c r="A39" s="90" t="str">
        <f ca="1">Declaration!B56</f>
        <v xml:space="preserve">Tantalum  </v>
      </c>
      <c r="B39" s="267">
        <f>IF(AND($B$14="Yes",$B$19="Yes"),Declaration!D56,0)</f>
        <v>0</v>
      </c>
      <c r="C39" s="89" t="str">
        <f ca="1">IF(H39=1,J39,I39)</f>
        <v>Complete</v>
      </c>
      <c r="D39" s="261" t="str">
        <f>IF(H39=1,"Click here to answer question 6 for Tantalum","")</f>
        <v/>
      </c>
      <c r="E39" s="20" t="s">
        <v>802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 xml:space="preserve">Tin  </v>
      </c>
      <c r="B40" s="267">
        <f>IF(AND($B$15="Yes",$B$20="Yes"),Declaration!D57,0)</f>
        <v>0</v>
      </c>
      <c r="C40" s="89" t="str">
        <f ca="1">IF(H40=1,J40,I40)</f>
        <v>Complete</v>
      </c>
      <c r="D40" s="261" t="str">
        <f>IF(H40=1,"Click here to answer question 6 for Tin","")</f>
        <v/>
      </c>
      <c r="E40" s="20" t="s">
        <v>802</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7" t="str">
        <f>IF(AND($B$16="Yes",$B$21="Yes"),Declaration!D58,0)</f>
        <v>100%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7">
        <f>IF(AND($B$17="Yes",$B$22="Yes"),Declaration!D59,0)</f>
        <v>0</v>
      </c>
      <c r="C42" s="89" t="str">
        <f ca="1">IF(H42=1,J42,I42)</f>
        <v>Complete</v>
      </c>
      <c r="D42" s="261" t="str">
        <f>IF(H42=1,"Click here to answer question 6 for Tungsten","")</f>
        <v/>
      </c>
      <c r="E42" s="20" t="s">
        <v>802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804</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1298</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 xml:space="preserve">Tin  </v>
      </c>
      <c r="B45" s="89">
        <f>IF(AND($B$15="Yes",$B$20="Yes"),Declaration!D63,0)</f>
        <v>0</v>
      </c>
      <c r="C45" s="89" t="str">
        <f ca="1">IF(H45=1,J45,I45)</f>
        <v>Complete</v>
      </c>
      <c r="D45" s="260" t="str">
        <f>IF(H45=1,"Click here to answer question 7 for Tin","")</f>
        <v/>
      </c>
      <c r="E45" s="20" t="s">
        <v>1298</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1298</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805</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803</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61" t="str">
        <f>IF(H50=1,"Click here to answer question 8 for Tin","")</f>
        <v/>
      </c>
      <c r="E50" s="20" t="s">
        <v>803</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803</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using other format (describe)</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 ca="1">IF(H65=0,"","Click here to provide smelter information")</f>
        <v/>
      </c>
      <c r="E65" s="20" t="s">
        <v>1302</v>
      </c>
      <c r="F65" s="94">
        <f>F24</f>
        <v>0</v>
      </c>
      <c r="G65" s="70">
        <f ca="1">IF(AND(COUNTIF(SmelterIdetifiedForMetal,"Tantalum")&gt;0,COUNTIF('Smelter List'!AB$5:AB$2504,"Tantalum?*")&gt;0),0,1)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 ca="1">IF(H66=0,"","Click here to provide smelter information")</f>
        <v/>
      </c>
      <c r="E66" s="20" t="s">
        <v>803</v>
      </c>
      <c r="F66" s="94">
        <f>F25</f>
        <v>0</v>
      </c>
      <c r="G66" s="70">
        <f ca="1">IF(AND(COUNTIF(SmelterIdetifiedForMetal,"Tin")&gt;0,COUNTIF('Smelter List'!AB$5:AB$2504,"Tin?*")&gt;0),0,1)</f>
        <v>1</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 ca="1">IF(H67=0,"","Click here to provide smelter information")</f>
        <v/>
      </c>
      <c r="E67" s="20" t="s">
        <v>803</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 ca="1">IF(H68=0,"","Click here to provide smelter information")</f>
        <v/>
      </c>
      <c r="E68" s="20" t="s">
        <v>803</v>
      </c>
      <c r="F68" s="94">
        <f>F27</f>
        <v>0</v>
      </c>
      <c r="G68" s="70">
        <f ca="1">IF(AND(COUNTIF(SmelterIdetifiedForMetal,"Tungsten")&gt;0,COUNTIF('Smelter List'!AB$5:AB$2504,"Tungsten?*")&gt;0),0,1)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393" t="str">
        <f ca="1">OFFSET(L!$C$1,MATCH("Product List"&amp;ADDRESS(ROW(),COLUMN(),4),L!$A:$A,0)-1,SL,,)</f>
        <v>Completion required only if reporting level "Product (or List of Products)" selected on the 'Declaration' worksheet.</v>
      </c>
      <c r="B1" s="394"/>
      <c r="C1" s="394"/>
      <c r="D1" s="394"/>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2" t="s">
        <v>894</v>
      </c>
      <c r="C4" s="392"/>
      <c r="D4" s="392"/>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395" t="str">
        <f ca="1">OFFSET(L!$C$1,MATCH("General"&amp;"Cpy",L!$A:$A,0)-1,SL,,)</f>
        <v>© 2023 Responsible Minerals Initiative. All rights reserved.</v>
      </c>
      <c r="C2006" s="395"/>
      <c r="D2006" s="395"/>
      <c r="E2006" s="278"/>
    </row>
    <row r="2007" spans="1:5" ht="13.5" thickTop="1">
      <c r="D2007" s="280"/>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84" activePane="bottomLeft" state="frozen"/>
      <selection activeCell="A4" sqref="A4"/>
      <selection pane="bottomLeft" activeCell="E92" sqref="E92"/>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1">
      <c r="A2" s="397"/>
      <c r="B2" s="397"/>
      <c r="C2" s="397"/>
      <c r="D2" s="397"/>
      <c r="E2" s="397"/>
      <c r="F2" s="397"/>
      <c r="G2" s="397"/>
      <c r="H2" s="397"/>
      <c r="I2" s="397"/>
    </row>
    <row r="3" spans="1:11">
      <c r="A3" s="397"/>
      <c r="B3" s="397"/>
      <c r="C3" s="397"/>
      <c r="D3" s="397"/>
      <c r="E3" s="397"/>
      <c r="F3" s="397"/>
      <c r="G3" s="397"/>
      <c r="H3" s="397"/>
      <c r="I3" s="397"/>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2" t="s">
        <v>2272</v>
      </c>
      <c r="I618" s="282"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2" t="s">
        <v>1842</v>
      </c>
      <c r="I621" s="282"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2" t="s">
        <v>13882</v>
      </c>
      <c r="I622" s="282"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2" t="s">
        <v>1839</v>
      </c>
      <c r="I623" s="282"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2" t="s">
        <v>15152</v>
      </c>
      <c r="I624" s="282"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2" t="s">
        <v>15152</v>
      </c>
      <c r="I625" s="282"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2" t="s">
        <v>2274</v>
      </c>
      <c r="I626" s="282"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2" t="s">
        <v>1750</v>
      </c>
      <c r="I627" s="282"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2" t="s">
        <v>15563</v>
      </c>
      <c r="I628" s="282"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2" t="s">
        <v>2538</v>
      </c>
      <c r="I629" s="282"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2" t="s">
        <v>1829</v>
      </c>
      <c r="I630" s="282"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2" t="s">
        <v>1829</v>
      </c>
      <c r="I631" s="282"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57">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42.75">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42.7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3"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5" t="s">
        <v>14213</v>
      </c>
      <c r="G31" s="268"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5" t="s">
        <v>14214</v>
      </c>
      <c r="G32" s="268"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5" t="s">
        <v>14215</v>
      </c>
      <c r="G33" s="268"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5" t="s">
        <v>14217</v>
      </c>
      <c r="G35" s="269"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3"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3"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3" t="s">
        <v>14222</v>
      </c>
      <c r="G42" s="234" t="s">
        <v>14390</v>
      </c>
      <c r="H42" s="240" t="s">
        <v>14451</v>
      </c>
      <c r="I42" s="234" t="s">
        <v>14503</v>
      </c>
      <c r="J42" s="234" t="s">
        <v>14012</v>
      </c>
      <c r="K42" s="241" t="s">
        <v>14561</v>
      </c>
      <c r="L42" s="234" t="s">
        <v>14619</v>
      </c>
      <c r="M42" s="234" t="s">
        <v>14683</v>
      </c>
    </row>
    <row r="43" spans="1:13" ht="120">
      <c r="A43" s="155" t="str">
        <f t="shared" si="3"/>
        <v>InstructionsA45</v>
      </c>
      <c r="B43" s="155" t="s">
        <v>532</v>
      </c>
      <c r="C43" s="155" t="s">
        <v>1200</v>
      </c>
      <c r="D43" s="155" t="s">
        <v>14013</v>
      </c>
      <c r="E43" s="259" t="s">
        <v>14014</v>
      </c>
      <c r="F43" s="263"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3"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3"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13.75">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3"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0"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71">
      <c r="A68" s="155" t="str">
        <f t="shared" si="4"/>
        <v>InstructionsA71</v>
      </c>
      <c r="B68" s="155" t="s">
        <v>532</v>
      </c>
      <c r="C68" s="155" t="s">
        <v>646</v>
      </c>
      <c r="D68" s="155" t="s">
        <v>13157</v>
      </c>
      <c r="E68" s="258" t="s">
        <v>14133</v>
      </c>
      <c r="F68" s="155" t="s">
        <v>14247</v>
      </c>
      <c r="G68" s="270"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4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7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3"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2" t="s">
        <v>12417</v>
      </c>
      <c r="E158" s="214" t="s">
        <v>13368</v>
      </c>
      <c r="F158" s="263"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3"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30">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8.25">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3"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42.7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2" t="s">
        <v>14983</v>
      </c>
      <c r="F174" s="263" t="s">
        <v>15026</v>
      </c>
      <c r="G174" s="262" t="s">
        <v>14984</v>
      </c>
      <c r="H174" s="262" t="s">
        <v>14985</v>
      </c>
      <c r="I174" s="262" t="s">
        <v>14986</v>
      </c>
      <c r="J174" s="262" t="s">
        <v>14987</v>
      </c>
      <c r="K174" s="262" t="s">
        <v>14988</v>
      </c>
      <c r="L174" s="262" t="s">
        <v>14989</v>
      </c>
      <c r="M174" s="262"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ht="28.5">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4"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4"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4"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4"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3"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3"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3"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3"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3"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3"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3"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3"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3"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ht="28.5">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3"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42.7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ht="28.5">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ht="28.5">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1"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1"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1"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1" t="s">
        <v>297</v>
      </c>
      <c r="H324" s="155" t="s">
        <v>134</v>
      </c>
      <c r="I324" s="155" t="s">
        <v>265</v>
      </c>
      <c r="J324" s="155" t="s">
        <v>1353</v>
      </c>
      <c r="K324" s="155" t="s">
        <v>128</v>
      </c>
      <c r="L324" s="255" t="s">
        <v>309</v>
      </c>
      <c r="M324" s="155" t="s">
        <v>14838</v>
      </c>
    </row>
    <row r="325" spans="1:13" ht="42.75">
      <c r="A325" s="155" t="s">
        <v>831</v>
      </c>
      <c r="D325" s="155" t="s">
        <v>298</v>
      </c>
      <c r="E325" s="213" t="s">
        <v>13427</v>
      </c>
      <c r="F325" s="155" t="s">
        <v>316</v>
      </c>
      <c r="G325" s="271"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1"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purl.org/dc/terms/"/>
    <ds:schemaRef ds:uri="6e8a5f3d-031c-4996-804e-0e28298fe1e2"/>
    <ds:schemaRef ds:uri="http://purl.org/dc/dcmitype/"/>
    <ds:schemaRef ds:uri="http://schemas.openxmlformats.org/package/2006/metadata/core-properties"/>
    <ds:schemaRef ds:uri="a54701f6-876b-4337-a24e-543e1bd311e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Hans Schoor</cp:lastModifiedBy>
  <cp:lastPrinted>2015-04-21T20:47:43Z</cp:lastPrinted>
  <dcterms:created xsi:type="dcterms:W3CDTF">2010-06-21T21:00:23Z</dcterms:created>
  <dcterms:modified xsi:type="dcterms:W3CDTF">2023-06-12T15:57:17Z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